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B516" lockStructure="1" lockWindows="0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KOSZTORYS" sheetId="2" state="visible" r:id="rId2"/>
    <sheet xmlns:r="http://schemas.openxmlformats.org/officeDocument/2006/relationships" name="PODSUMOWANIE" sheetId="3" state="visible" r:id="rId3"/>
    <sheet xmlns:r="http://schemas.openxmlformats.org/officeDocument/2006/relationships" name="BAZA PRAC" sheetId="4" state="visible" r:id="rId4"/>
    <sheet xmlns:r="http://schemas.openxmlformats.org/officeDocument/2006/relationships" name="USTAWIENIA" sheetId="5" state="hidden" r:id="rId5"/>
  </sheets>
  <definedNames>
    <definedName name="Lista_Branza_Sel">USTAWIENIA!$A$2:$A$8</definedName>
    <definedName name="Lista_Branza">USTAWIENIA!$A$3:$A$8</definedName>
    <definedName name="Lista_VAT">USTAWIENIA!$B$2:$B$4</definedName>
    <definedName name="Lista_TakNie">USTAWIENIA!$C$2:$C$3</definedName>
    <definedName name="Lista_Jednostki">USTAWIENIA!$D$2:$D$13</definedName>
    <definedName name="VAT_STAWKA">START!$H$11</definedName>
    <definedName name="VAT_ZW">START!$H$12</definedName>
    <definedName name="NARZUT">START!$H$15</definedName>
    <definedName name="BR_WSZYSTKIE">'BAZA PRAC'!$D$4:$D$61</definedName>
    <definedName name="BR_ELEKTRYKA">'BAZA PRAC'!$D$4:$D$15</definedName>
    <definedName name="BR_BUDOWLANKA">'BAZA PRAC'!$D$16:$D$27</definedName>
    <definedName name="BR_WODKAN">'BAZA PRAC'!$D$28:$D$37</definedName>
    <definedName name="BR_WENTYLACJA">'BAZA PRAC'!$D$38:$D$45</definedName>
    <definedName name="BR_AUTOMATYKA">'BAZA PRAC'!$D$46:$D$53</definedName>
    <definedName name="BR_INNE">'BAZA PRAC'!$D$54:$D$61</definedName>
    <definedName name="_xlnm.Print_Area" localSheetId="0">'START'!$A$1:$H$29</definedName>
    <definedName name="_xlnm._FilterDatabase" localSheetId="1" hidden="1">'KOSZTORYS'!$A$10:$N$310</definedName>
    <definedName name="_xlnm.Print_Titles" localSheetId="1">'KOSZTORYS'!$10:$10</definedName>
    <definedName name="_xlnm.Print_Area" localSheetId="1">'KOSZTORYS'!$A$1:$N$319</definedName>
    <definedName name="_xlnm.Print_Area" localSheetId="2">'PODSUMOWANIE'!$A$1:$F$26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###"/>
    <numFmt numFmtId="166" formatCode="#,##0.00&quot; zł&quot;"/>
  </numFmts>
  <fonts count="18">
    <font>
      <name val="Calibri"/>
      <family val="2"/>
      <color theme="1"/>
      <sz val="11"/>
      <scheme val="minor"/>
    </font>
    <font>
      <name val="Calibri"/>
      <b val="1"/>
      <color rgb="00FFFFFF"/>
      <sz val="13"/>
    </font>
    <font>
      <name val="Calibri"/>
      <i val="1"/>
      <color rgb="0031435A"/>
      <sz val="9"/>
    </font>
    <font>
      <name val="Calibri"/>
      <b val="1"/>
      <color rgb="00FFFFFF"/>
      <sz val="10"/>
    </font>
    <font>
      <name val="Calibri"/>
      <color rgb="001A2430"/>
      <sz val="10"/>
    </font>
    <font>
      <name val="Calibri"/>
      <b val="1"/>
      <color rgb="00FF6F00"/>
      <sz val="22"/>
    </font>
    <font>
      <name val="Calibri"/>
      <b val="1"/>
      <color rgb="00FFFFFF"/>
      <sz val="11"/>
    </font>
    <font>
      <name val="Calibri"/>
      <b val="1"/>
      <color rgb="0031435A"/>
      <sz val="10"/>
    </font>
    <font>
      <name val="Calibri"/>
      <b val="1"/>
      <color rgb="00FF6F00"/>
      <sz val="20"/>
    </font>
    <font>
      <name val="Calibri"/>
      <b val="1"/>
      <color rgb="00FFFFFF"/>
      <sz val="20"/>
    </font>
    <font>
      <name val="Calibri"/>
      <b val="1"/>
      <color rgb="0031435A"/>
      <sz val="9"/>
    </font>
    <font>
      <name val="Calibri"/>
      <color rgb="001A2430"/>
      <sz val="9"/>
    </font>
    <font>
      <name val="Calibri"/>
      <b val="1"/>
      <color rgb="00FFFFFF"/>
      <sz val="9"/>
    </font>
    <font>
      <name val="Calibri"/>
      <color rgb="003A4A5C"/>
      <sz val="9"/>
    </font>
    <font>
      <name val="Calibri"/>
      <b val="1"/>
      <color rgb="000B1F33"/>
      <sz val="11"/>
    </font>
    <font>
      <name val="Calibri"/>
      <b val="1"/>
      <color rgb="00FFFFFF"/>
      <sz val="12"/>
    </font>
    <font>
      <name val="Calibri"/>
      <color rgb="0031435A"/>
      <sz val="9"/>
    </font>
    <font>
      <name val="Calibri"/>
      <color rgb="0031435A"/>
      <sz val="10"/>
    </font>
  </fonts>
  <fills count="10">
    <fill>
      <patternFill/>
    </fill>
    <fill>
      <patternFill patternType="gray125"/>
    </fill>
    <fill>
      <patternFill patternType="solid">
        <fgColor rgb="000B1F33"/>
      </patternFill>
    </fill>
    <fill>
      <patternFill patternType="solid">
        <fgColor rgb="00E8EDF2"/>
      </patternFill>
    </fill>
    <fill>
      <patternFill patternType="solid">
        <fgColor rgb="00FF6F00"/>
      </patternFill>
    </fill>
    <fill>
      <patternFill patternType="solid">
        <fgColor rgb="00F7F9FB"/>
      </patternFill>
    </fill>
    <fill>
      <patternFill patternType="solid">
        <fgColor rgb="00FFFDF3"/>
      </patternFill>
    </fill>
    <fill>
      <patternFill patternType="solid">
        <fgColor rgb="00EEF2F6"/>
      </patternFill>
    </fill>
    <fill>
      <patternFill patternType="solid">
        <fgColor rgb="00E4E9EF"/>
      </patternFill>
    </fill>
    <fill>
      <patternFill patternType="solid">
        <fgColor rgb="00DCE4EC"/>
      </patternFill>
    </fill>
  </fills>
  <borders count="2">
    <border>
      <left/>
      <right/>
      <top/>
      <bottom/>
      <diagonal/>
    </border>
    <border>
      <left style="thin">
        <color rgb="00C9D3DE"/>
      </left>
      <right style="thin">
        <color rgb="00C9D3DE"/>
      </right>
      <top style="thin">
        <color rgb="00C9D3DE"/>
      </top>
      <bottom style="thin">
        <color rgb="00C9D3DE"/>
      </bottom>
    </border>
  </borders>
  <cellStyleXfs count="1">
    <xf numFmtId="0" fontId="0" fillId="0" borderId="0"/>
  </cellStyleXfs>
  <cellXfs count="63">
    <xf numFmtId="0" fontId="0" fillId="0" borderId="0" pivotButton="0" quotePrefix="0" xfId="0"/>
    <xf numFmtId="0" fontId="5" fillId="2" borderId="0" applyAlignment="1" pivotButton="0" quotePrefix="0" xfId="0">
      <alignment horizontal="left" vertical="center" indent="1"/>
    </xf>
    <xf numFmtId="0" fontId="6" fillId="2" borderId="0" applyAlignment="1" pivotButton="0" quotePrefix="0" xfId="0">
      <alignment horizontal="left" vertical="center" indent="1"/>
    </xf>
    <xf numFmtId="0" fontId="3" fillId="4" borderId="0" applyAlignment="1" pivotButton="0" quotePrefix="0" xfId="0">
      <alignment horizontal="left" vertical="center" indent="1"/>
    </xf>
    <xf numFmtId="0" fontId="7" fillId="0" borderId="0" applyAlignment="1" pivotButton="0" quotePrefix="0" xfId="0">
      <alignment horizontal="left" vertical="center" indent="1"/>
    </xf>
    <xf numFmtId="0" fontId="4" fillId="6" borderId="1" applyAlignment="1" applyProtection="1" pivotButton="0" quotePrefix="0" xfId="0">
      <alignment horizontal="left" vertical="center" indent="1"/>
      <protection locked="0" hidden="0"/>
    </xf>
    <xf numFmtId="164" fontId="4" fillId="6" borderId="1" applyAlignment="1" applyProtection="1" pivotButton="0" quotePrefix="0" xfId="0">
      <alignment horizontal="left" vertical="center" indent="1"/>
      <protection locked="0" hidden="0"/>
    </xf>
    <xf numFmtId="9" fontId="4" fillId="6" borderId="1" applyAlignment="1" applyProtection="1" pivotButton="0" quotePrefix="0" xfId="0">
      <alignment horizontal="left" vertical="center" indent="1"/>
      <protection locked="0" hidden="0"/>
    </xf>
    <xf numFmtId="0" fontId="4" fillId="6" borderId="1" applyAlignment="1" applyProtection="1" pivotButton="0" quotePrefix="0" xfId="0">
      <alignment horizontal="left" vertical="center" wrapText="1"/>
      <protection locked="0" hidden="0"/>
    </xf>
    <xf numFmtId="0" fontId="0" fillId="6" borderId="1" applyProtection="1" pivotButton="0" quotePrefix="0" xfId="0">
      <protection locked="0" hidden="0"/>
    </xf>
    <xf numFmtId="0" fontId="2" fillId="0" borderId="0" applyAlignment="1" pivotButton="0" quotePrefix="0" xfId="0">
      <alignment horizontal="left" vertical="center" indent="1"/>
    </xf>
    <xf numFmtId="0" fontId="8" fillId="2" borderId="0" applyAlignment="1" pivotButton="0" quotePrefix="0" xfId="0">
      <alignment horizontal="left" vertical="center" indent="1"/>
    </xf>
    <xf numFmtId="0" fontId="9" fillId="2" borderId="0" applyAlignment="1" pivotButton="0" quotePrefix="0" xfId="0">
      <alignment horizontal="right" vertical="center"/>
    </xf>
    <xf numFmtId="0" fontId="0" fillId="2" borderId="0" pivotButton="0" quotePrefix="0" xfId="0"/>
    <xf numFmtId="0" fontId="10" fillId="0" borderId="0" applyAlignment="1" pivotButton="0" quotePrefix="0" xfId="0">
      <alignment horizontal="left" vertical="center" indent="1"/>
    </xf>
    <xf numFmtId="0" fontId="11" fillId="0" borderId="0" applyAlignment="1" applyProtection="1" pivotButton="0" quotePrefix="0" xfId="0">
      <alignment horizontal="left" vertical="center" indent="1"/>
      <protection locked="1" hidden="1"/>
    </xf>
    <xf numFmtId="164" fontId="11" fillId="0" borderId="0" applyAlignment="1" applyProtection="1" pivotButton="0" quotePrefix="0" xfId="0">
      <alignment horizontal="left" vertical="center" indent="1"/>
      <protection locked="1" hidden="1"/>
    </xf>
    <xf numFmtId="0" fontId="12" fillId="2" borderId="1" applyAlignment="1" pivotButton="0" quotePrefix="0" xfId="0">
      <alignment horizontal="center" vertical="center" wrapText="1"/>
    </xf>
    <xf numFmtId="0" fontId="12" fillId="4" borderId="1" applyAlignment="1" pivotButton="0" quotePrefix="0" xfId="0">
      <alignment horizontal="center" vertical="center" wrapText="1"/>
    </xf>
    <xf numFmtId="0" fontId="13" fillId="7" borderId="1" applyAlignment="1" applyProtection="1" pivotButton="0" quotePrefix="0" xfId="0">
      <alignment horizontal="center" vertical="center"/>
      <protection locked="1" hidden="1"/>
    </xf>
    <xf numFmtId="0" fontId="11" fillId="6" borderId="1" applyAlignment="1" applyProtection="1" pivotButton="0" quotePrefix="0" xfId="0">
      <alignment horizontal="center" vertical="center"/>
      <protection locked="0" hidden="0"/>
    </xf>
    <xf numFmtId="0" fontId="11" fillId="6" borderId="1" applyAlignment="1" applyProtection="1" pivotButton="0" quotePrefix="0" xfId="0">
      <alignment horizontal="left" vertical="center" indent="1"/>
      <protection locked="0" hidden="0"/>
    </xf>
    <xf numFmtId="165" fontId="11" fillId="6" borderId="1" applyAlignment="1" applyProtection="1" pivotButton="0" quotePrefix="0" xfId="0">
      <alignment horizontal="right" vertical="center"/>
      <protection locked="0" hidden="0"/>
    </xf>
    <xf numFmtId="166" fontId="11" fillId="6" borderId="1" applyAlignment="1" applyProtection="1" pivotButton="0" quotePrefix="0" xfId="0">
      <alignment horizontal="right" vertical="center"/>
      <protection locked="0" hidden="0"/>
    </xf>
    <xf numFmtId="166" fontId="13" fillId="7" borderId="1" applyAlignment="1" applyProtection="1" pivotButton="0" quotePrefix="0" xfId="0">
      <alignment horizontal="right" vertical="center"/>
      <protection locked="1" hidden="1"/>
    </xf>
    <xf numFmtId="9" fontId="11" fillId="6" borderId="1" applyAlignment="1" applyProtection="1" pivotButton="0" quotePrefix="0" xfId="0">
      <alignment horizontal="center" vertical="center"/>
      <protection locked="0" hidden="0"/>
    </xf>
    <xf numFmtId="0" fontId="0" fillId="0" borderId="0" applyProtection="1" pivotButton="0" quotePrefix="0" xfId="0">
      <protection locked="1" hidden="1"/>
    </xf>
    <xf numFmtId="0" fontId="13" fillId="8" borderId="1" applyAlignment="1" applyProtection="1" pivotButton="0" quotePrefix="0" xfId="0">
      <alignment horizontal="center" vertical="center"/>
      <protection locked="1" hidden="1"/>
    </xf>
    <xf numFmtId="166" fontId="13" fillId="8" borderId="1" applyAlignment="1" applyProtection="1" pivotButton="0" quotePrefix="0" xfId="0">
      <alignment horizontal="right" vertical="center"/>
      <protection locked="1" hidden="1"/>
    </xf>
    <xf numFmtId="0" fontId="6" fillId="2" borderId="0" applyAlignment="1" pivotButton="0" quotePrefix="0" xfId="0">
      <alignment horizontal="right" vertical="center"/>
    </xf>
    <xf numFmtId="166" fontId="6" fillId="2" borderId="1" applyAlignment="1" applyProtection="1" pivotButton="0" quotePrefix="0" xfId="0">
      <alignment horizontal="right" vertical="center"/>
      <protection locked="1" hidden="1"/>
    </xf>
    <xf numFmtId="0" fontId="14" fillId="9" borderId="0" applyAlignment="1" pivotButton="0" quotePrefix="0" xfId="0">
      <alignment horizontal="right" vertical="center"/>
    </xf>
    <xf numFmtId="166" fontId="14" fillId="9" borderId="1" applyAlignment="1" applyProtection="1" pivotButton="0" quotePrefix="0" xfId="0">
      <alignment horizontal="right" vertical="center"/>
      <protection locked="1" hidden="1"/>
    </xf>
    <xf numFmtId="0" fontId="0" fillId="9" borderId="0" pivotButton="0" quotePrefix="0" xfId="0"/>
    <xf numFmtId="0" fontId="15" fillId="4" borderId="0" applyAlignment="1" pivotButton="0" quotePrefix="0" xfId="0">
      <alignment horizontal="right" vertical="center"/>
    </xf>
    <xf numFmtId="166" fontId="15" fillId="4" borderId="1" applyAlignment="1" applyProtection="1" pivotButton="0" quotePrefix="0" xfId="0">
      <alignment horizontal="right" vertical="center"/>
      <protection locked="1" hidden="1"/>
    </xf>
    <xf numFmtId="0" fontId="0" fillId="4" borderId="0" pivotButton="0" quotePrefix="0" xfId="0"/>
    <xf numFmtId="0" fontId="16" fillId="0" borderId="0" applyAlignment="1" pivotButton="0" quotePrefix="0" xfId="0">
      <alignment horizontal="center" vertical="center"/>
    </xf>
    <xf numFmtId="0" fontId="15" fillId="4" borderId="0" applyAlignment="1" pivotButton="0" quotePrefix="0" xfId="0">
      <alignment horizontal="left" vertical="center" indent="1"/>
    </xf>
    <xf numFmtId="0" fontId="4" fillId="0" borderId="0" applyAlignment="1" applyProtection="1" pivotButton="0" quotePrefix="0" xfId="0">
      <alignment horizontal="left" vertical="center" indent="1"/>
      <protection locked="1" hidden="1"/>
    </xf>
    <xf numFmtId="164" fontId="4" fillId="0" borderId="0" applyAlignment="1" applyProtection="1" pivotButton="0" quotePrefix="0" xfId="0">
      <alignment horizontal="left" vertical="center" indent="1"/>
      <protection locked="1" hidden="1"/>
    </xf>
    <xf numFmtId="0" fontId="17" fillId="0" borderId="1" applyAlignment="1" pivotButton="0" quotePrefix="0" xfId="0">
      <alignment horizontal="left" vertical="center" indent="1"/>
    </xf>
    <xf numFmtId="166" fontId="4" fillId="0" borderId="1" applyAlignment="1" applyProtection="1" pivotButton="0" quotePrefix="0" xfId="0">
      <alignment horizontal="right" vertical="center"/>
      <protection locked="1" hidden="1"/>
    </xf>
    <xf numFmtId="0" fontId="3" fillId="4" borderId="1" applyAlignment="1" pivotButton="0" quotePrefix="0" xfId="0">
      <alignment horizontal="center" vertical="center"/>
    </xf>
    <xf numFmtId="0" fontId="17" fillId="5" borderId="1" applyAlignment="1" pivotButton="0" quotePrefix="0" xfId="0">
      <alignment horizontal="left" vertical="center" indent="1"/>
    </xf>
    <xf numFmtId="166" fontId="4" fillId="5" borderId="1" applyAlignment="1" applyProtection="1" pivotButton="0" quotePrefix="0" xfId="0">
      <alignment horizontal="right" vertical="center"/>
      <protection locked="1" hidden="1"/>
    </xf>
    <xf numFmtId="0" fontId="4" fillId="0" borderId="1" applyAlignment="1" pivotButton="0" quotePrefix="0" xfId="0">
      <alignment horizontal="left" vertical="center" indent="1"/>
    </xf>
    <xf numFmtId="0" fontId="4" fillId="5" borderId="1" applyAlignment="1" pivotButton="0" quotePrefix="0" xfId="0">
      <alignment horizontal="left" vertical="center" indent="1"/>
    </xf>
    <xf numFmtId="0" fontId="7" fillId="5" borderId="1" applyAlignment="1" pivotButton="0" quotePrefix="0" xfId="0">
      <alignment horizontal="left" vertical="center" indent="1"/>
    </xf>
    <xf numFmtId="0" fontId="6" fillId="2" borderId="1" applyAlignment="1" pivotButton="0" quotePrefix="0" xfId="0">
      <alignment horizontal="left" vertical="center" indent="1"/>
    </xf>
    <xf numFmtId="9" fontId="4" fillId="5" borderId="1" applyAlignment="1" applyProtection="1" pivotButton="0" quotePrefix="0" xfId="0">
      <alignment horizontal="right" vertical="center"/>
      <protection locked="1" hidden="1"/>
    </xf>
    <xf numFmtId="0" fontId="3" fillId="2" borderId="1" applyAlignment="1" pivotButton="0" quotePrefix="0" xfId="0">
      <alignment horizontal="left" vertical="center" indent="1"/>
    </xf>
    <xf numFmtId="166" fontId="3" fillId="2" borderId="1" applyAlignment="1" applyProtection="1" pivotButton="0" quotePrefix="0" xfId="0">
      <alignment horizontal="right" vertical="center"/>
      <protection locked="1" hidden="1"/>
    </xf>
    <xf numFmtId="0" fontId="15" fillId="4" borderId="1" applyAlignment="1" pivotButton="0" quotePrefix="0" xfId="0">
      <alignment horizontal="left" vertical="center" indent="1"/>
    </xf>
    <xf numFmtId="0" fontId="6" fillId="4" borderId="0" applyAlignment="1" pivotButton="0" quotePrefix="0" xfId="0">
      <alignment horizontal="left" vertical="center" indent="1"/>
    </xf>
    <xf numFmtId="0" fontId="4" fillId="0" borderId="1" applyAlignment="1" applyProtection="1" pivotButton="0" quotePrefix="0" xfId="0">
      <alignment horizontal="left" vertical="center" wrapText="1"/>
      <protection locked="1" hidden="1"/>
    </xf>
    <xf numFmtId="0" fontId="0" fillId="0" borderId="1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4" fillId="0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3" fillId="2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B1F33"/>
    <outlinePr summaryBelow="1" summaryRight="1"/>
    <pageSetUpPr fitToPage="1"/>
  </sheetPr>
  <dimension ref="A1:H2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20" customWidth="1" min="2" max="2"/>
    <col width="26" customWidth="1" min="3" max="3"/>
    <col width="6" customWidth="1" min="4" max="4"/>
    <col width="3" customWidth="1" min="5" max="5"/>
    <col width="22" customWidth="1" min="6" max="6"/>
    <col width="4" customWidth="1" min="7" max="7"/>
    <col width="26" customWidth="1" min="8" max="8"/>
  </cols>
  <sheetData>
    <row r="1" ht="34" customHeight="1">
      <c r="A1" s="1" t="inlineStr">
        <is>
          <t>BRYGADA24</t>
        </is>
      </c>
    </row>
    <row r="2" ht="20" customHeight="1">
      <c r="A2" s="2" t="inlineStr">
        <is>
          <t>AUTOMATYCZNY KOSZTORYS — PANEL DANYCH</t>
        </is>
      </c>
    </row>
    <row r="3"/>
    <row r="4">
      <c r="A4" s="3" t="inlineStr">
        <is>
          <t>DANE WYKONAWCY</t>
        </is>
      </c>
      <c r="F4" s="3" t="inlineStr">
        <is>
          <t>METRYKA KOSZTORYSU</t>
        </is>
      </c>
    </row>
    <row r="5">
      <c r="B5" s="4" t="inlineStr">
        <is>
          <t>Nazwa firmy</t>
        </is>
      </c>
      <c r="C5" s="5" t="n"/>
      <c r="F5" s="4" t="inlineStr">
        <is>
          <t>Numer kosztorysu</t>
        </is>
      </c>
      <c r="H5" s="5" t="n"/>
    </row>
    <row r="6">
      <c r="B6" s="4" t="inlineStr">
        <is>
          <t>NIP</t>
        </is>
      </c>
      <c r="C6" s="5" t="n"/>
      <c r="F6" s="4" t="inlineStr">
        <is>
          <t>Wersja</t>
        </is>
      </c>
      <c r="H6" s="5" t="n"/>
    </row>
    <row r="7">
      <c r="B7" s="4" t="inlineStr">
        <is>
          <t>Adres</t>
        </is>
      </c>
      <c r="C7" s="5" t="n"/>
      <c r="F7" s="4" t="inlineStr">
        <is>
          <t>Data sporządzenia</t>
        </is>
      </c>
      <c r="H7" s="6" t="n"/>
    </row>
    <row r="8">
      <c r="B8" s="4" t="inlineStr">
        <is>
          <t>Telefon</t>
        </is>
      </c>
      <c r="C8" s="5" t="n"/>
      <c r="F8" s="4" t="inlineStr">
        <is>
          <t>Data aktualizacji</t>
        </is>
      </c>
      <c r="H8" s="6" t="n"/>
    </row>
    <row r="9">
      <c r="B9" s="4" t="inlineStr">
        <is>
          <t>E-mail</t>
        </is>
      </c>
      <c r="C9" s="5" t="n"/>
    </row>
    <row r="10">
      <c r="B10" s="4" t="inlineStr">
        <is>
          <t>Osoba kontaktowa</t>
        </is>
      </c>
      <c r="C10" s="5" t="n"/>
      <c r="F10" s="3" t="inlineStr">
        <is>
          <t>WARUNKI HANDLOWE</t>
        </is>
      </c>
    </row>
    <row r="11">
      <c r="F11" s="4" t="inlineStr">
        <is>
          <t>Stawka VAT</t>
        </is>
      </c>
      <c r="H11" s="7" t="n"/>
    </row>
    <row r="12">
      <c r="A12" s="3" t="inlineStr">
        <is>
          <t>DANE KLIENTA</t>
        </is>
      </c>
      <c r="F12" s="4" t="inlineStr">
        <is>
          <t>VAT zwolniony (zw.)</t>
        </is>
      </c>
      <c r="H12" s="5" t="n"/>
    </row>
    <row r="13">
      <c r="B13" s="4" t="inlineStr">
        <is>
          <t>Nazwa / Imię i nazwisko</t>
        </is>
      </c>
      <c r="C13" s="5" t="n"/>
      <c r="F13" s="4" t="inlineStr">
        <is>
          <t>Ważność oferty</t>
        </is>
      </c>
      <c r="H13" s="5" t="n"/>
    </row>
    <row r="14">
      <c r="B14" s="4" t="inlineStr">
        <is>
          <t>NIP (opcjonalnie)</t>
        </is>
      </c>
      <c r="C14" s="5" t="n"/>
      <c r="F14" s="4" t="inlineStr">
        <is>
          <t>Termin płatności</t>
        </is>
      </c>
      <c r="H14" s="5" t="n"/>
    </row>
    <row r="15">
      <c r="B15" s="4" t="inlineStr">
        <is>
          <t>Adres</t>
        </is>
      </c>
      <c r="C15" s="5" t="n"/>
      <c r="F15" s="4" t="inlineStr">
        <is>
          <t>Narzut / koszty ogólne / zysk %</t>
        </is>
      </c>
      <c r="H15" s="7" t="n"/>
    </row>
    <row r="16">
      <c r="B16" s="4" t="inlineStr">
        <is>
          <t>Telefon</t>
        </is>
      </c>
      <c r="C16" s="5" t="n"/>
    </row>
    <row r="17">
      <c r="B17" s="4" t="inlineStr">
        <is>
          <t>E-mail</t>
        </is>
      </c>
      <c r="C17" s="5" t="n"/>
    </row>
    <row r="18"/>
    <row r="19">
      <c r="A19" s="3" t="inlineStr">
        <is>
          <t>INWESTYCJA</t>
        </is>
      </c>
    </row>
    <row r="20">
      <c r="B20" s="4" t="inlineStr">
        <is>
          <t>Nazwa inwestycji / przedmiot</t>
        </is>
      </c>
      <c r="C20" s="5" t="n"/>
    </row>
    <row r="21">
      <c r="B21" s="4" t="inlineStr">
        <is>
          <t>Lokalizacja / adres robót</t>
        </is>
      </c>
      <c r="C21" s="5" t="n"/>
    </row>
    <row r="22">
      <c r="B22" s="4" t="inlineStr">
        <is>
          <t>Branża / zakres kosztorysu</t>
        </is>
      </c>
      <c r="C22" s="5" t="n"/>
    </row>
    <row r="23">
      <c r="A23" s="3" t="inlineStr">
        <is>
          <t>UWAGI / ZAKRES OFERTY</t>
        </is>
      </c>
    </row>
    <row r="24">
      <c r="A24" s="8" t="n"/>
      <c r="B24" s="9" t="n"/>
      <c r="C24" s="9" t="n"/>
      <c r="D24" s="9" t="n"/>
      <c r="E24" s="9" t="n"/>
      <c r="F24" s="9" t="n"/>
      <c r="G24" s="9" t="n"/>
      <c r="H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</row>
    <row r="28"/>
    <row r="29">
      <c r="A29" s="10" t="inlineStr">
        <is>
          <t>Wskazówka: uzupełnij dane, wybierz branżę (filtruje listę prac), a następnie przejdź do arkusza KOSZTORYS. Pola kremowe = do wpisania. Puste pola pozostają puste.</t>
        </is>
      </c>
    </row>
  </sheetData>
  <sheetProtection selectLockedCells="0" selectUnlockedCells="0" sheet="1" objects="1" insertRows="0" insertHyperlinks="1" autoFilter="0" scenarios="1" formatColumns="0" deleteColumns="1" insertColumns="1" pivotTables="1" deleteRows="1" formatCells="0" formatRows="0" sort="0" password="B516"/>
  <mergeCells count="10">
    <mergeCell ref="F10:H10"/>
    <mergeCell ref="A19:C19"/>
    <mergeCell ref="A23:H23"/>
    <mergeCell ref="A29:H29"/>
    <mergeCell ref="A2:H2"/>
    <mergeCell ref="F4:H4"/>
    <mergeCell ref="A24:H27"/>
    <mergeCell ref="A1:H1"/>
    <mergeCell ref="A12:C12"/>
    <mergeCell ref="A4:C4"/>
  </mergeCells>
  <dataValidations count="4">
    <dataValidation sqref="C22" showDropDown="0" showInputMessage="0" showErrorMessage="0" allowBlank="1" type="list">
      <formula1>Lista_Branza_Sel</formula1>
    </dataValidation>
    <dataValidation sqref="H11" showDropDown="0" showInputMessage="0" showErrorMessage="0" allowBlank="1" type="list">
      <formula1>Lista_VAT</formula1>
    </dataValidation>
    <dataValidation sqref="H12" showDropDown="0" showInputMessage="0" showErrorMessage="0" allowBlank="1" type="list">
      <formula1>Lista_TakNie</formula1>
    </dataValidation>
    <dataValidation sqref="H15" showDropDown="0" showInputMessage="0" showErrorMessage="1" allowBlank="1" errorTitle="Nieprawidłowa wartość" error="Wpisz procent &gt;= 0 (np. 8%)." type="decimal" operator="greaterThanOrEqual">
      <formula1>0</formula1>
    </dataValidation>
  </dataValidations>
  <pageMargins left="0.4" right="0.4" top="0.5" bottom="0.5" header="0.5" footer="0.5"/>
  <pageSetup orientation="portrait" paperSize="9" fitToHeight="1" fitToWidth="1"/>
  <ignoredErrors>
    <ignoredError sqref="A1:H40" evalError="1" numberStoredAsText="1" formula="1" formulaRange="1" emptyCellReference="1" unlockedFormula="1" calculatedColumn="1" listDataValidation="1"/>
  </ignoredErrors>
</worksheet>
</file>

<file path=xl/worksheets/sheet2.xml><?xml version="1.0" encoding="utf-8"?>
<worksheet xmlns="http://schemas.openxmlformats.org/spreadsheetml/2006/main">
  <sheetPr>
    <tabColor rgb="00FF6F00"/>
    <outlinePr summaryBelow="1" summaryRight="1"/>
    <pageSetUpPr fitToPage="1"/>
  </sheetPr>
  <dimension ref="A1:BY319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13" customWidth="1" min="3" max="3"/>
    <col width="40" customWidth="1" min="4" max="4"/>
    <col width="7" customWidth="1" min="5" max="5"/>
    <col width="9" customWidth="1" min="6" max="6"/>
    <col width="12" customWidth="1" min="7" max="7"/>
    <col width="12" customWidth="1" min="8" max="8"/>
    <col width="13" customWidth="1" min="9" max="9"/>
    <col width="12" customWidth="1" min="10" max="10"/>
    <col width="14" customWidth="1" min="11" max="11"/>
    <col width="8" customWidth="1" min="12" max="12"/>
    <col width="14" customWidth="1" min="13" max="13"/>
    <col width="22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  <col hidden="1" width="1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  <col hidden="1" width="13" customWidth="1" min="37" max="37"/>
    <col hidden="1" width="13" customWidth="1" min="38" max="38"/>
    <col hidden="1" width="13" customWidth="1" min="39" max="39"/>
    <col hidden="1" width="13" customWidth="1" min="40" max="40"/>
    <col hidden="1" width="13" customWidth="1" min="41" max="41"/>
    <col hidden="1" width="13" customWidth="1" min="42" max="42"/>
    <col hidden="1" width="13" customWidth="1" min="43" max="43"/>
    <col hidden="1" width="13" customWidth="1" min="44" max="44"/>
    <col hidden="1" width="13" customWidth="1" min="45" max="45"/>
    <col hidden="1" width="13" customWidth="1" min="46" max="46"/>
    <col hidden="1" width="13" customWidth="1" min="47" max="47"/>
    <col hidden="1" width="13" customWidth="1" min="48" max="48"/>
    <col hidden="1" width="13" customWidth="1" min="49" max="49"/>
    <col hidden="1" width="13" customWidth="1" min="50" max="50"/>
    <col hidden="1" width="13" customWidth="1" min="51" max="51"/>
    <col hidden="1" width="13" customWidth="1" min="52" max="52"/>
    <col hidden="1" width="13" customWidth="1" min="53" max="53"/>
    <col hidden="1" width="13" customWidth="1" min="54" max="54"/>
    <col hidden="1" width="13" customWidth="1" min="55" max="55"/>
    <col hidden="1" width="13" customWidth="1" min="56" max="56"/>
    <col hidden="1" width="13" customWidth="1" min="57" max="57"/>
    <col hidden="1" width="13" customWidth="1" min="58" max="58"/>
    <col hidden="1" width="13" customWidth="1" min="59" max="59"/>
    <col hidden="1" width="13" customWidth="1" min="60" max="60"/>
    <col hidden="1" width="13" customWidth="1" min="61" max="61"/>
    <col hidden="1" width="13" customWidth="1" min="62" max="62"/>
    <col hidden="1" width="13" customWidth="1" min="63" max="63"/>
    <col hidden="1" width="13" customWidth="1" min="64" max="64"/>
    <col hidden="1" width="13" customWidth="1" min="65" max="65"/>
    <col hidden="1" width="13" customWidth="1" min="66" max="66"/>
    <col hidden="1" width="13" customWidth="1" min="67" max="67"/>
    <col hidden="1" width="13" customWidth="1" min="68" max="68"/>
    <col hidden="1" width="13" customWidth="1" min="69" max="69"/>
    <col hidden="1" width="13" customWidth="1" min="70" max="70"/>
    <col hidden="1" width="13" customWidth="1" min="71" max="71"/>
    <col hidden="1" width="13" customWidth="1" min="72" max="72"/>
    <col hidden="1" width="13" customWidth="1" min="73" max="73"/>
    <col hidden="1" width="13" customWidth="1" min="74" max="74"/>
    <col hidden="1" width="13" customWidth="1" min="75" max="75"/>
    <col width="13" customWidth="1" min="76" max="76"/>
    <col width="13" customWidth="1" min="77" max="77"/>
  </cols>
  <sheetData>
    <row r="1" ht="30" customHeight="1">
      <c r="A1" s="11" t="inlineStr">
        <is>
          <t>BRYGADA24</t>
        </is>
      </c>
      <c r="F1" s="12" t="inlineStr">
        <is>
          <t>KOSZTORYS</t>
        </is>
      </c>
      <c r="N1" s="13" t="n"/>
    </row>
    <row r="2">
      <c r="A2" s="3" t="inlineStr">
        <is>
          <t>Zestawienie prac i materiałów</t>
        </is>
      </c>
    </row>
    <row r="3"/>
    <row r="4">
      <c r="A4" s="14" t="inlineStr">
        <is>
          <t>Wykonawca:</t>
        </is>
      </c>
      <c r="C4" s="15">
        <f>IF(START!$C$5="","",START!$C$5)</f>
        <v/>
      </c>
      <c r="I4" s="14" t="inlineStr">
        <is>
          <t>Nr kosztorysu:</t>
        </is>
      </c>
      <c r="K4" s="15">
        <f>IF(START!$H$5="","",START!$H$5)</f>
        <v/>
      </c>
    </row>
    <row r="5">
      <c r="A5" s="14" t="inlineStr">
        <is>
          <t>Adres / kontakt:</t>
        </is>
      </c>
      <c r="C5" s="15">
        <f>IF(AND(START!$C$7="",START!$C$8=""),"",IF(START!$C$7="","",START!$C$7)&amp;IF(START!$C$8="",""," tel. "&amp;START!$C$8))</f>
        <v/>
      </c>
      <c r="I5" s="14" t="inlineStr">
        <is>
          <t>Wersja:</t>
        </is>
      </c>
      <c r="K5" s="15">
        <f>IF(START!$H$6="","",START!$H$6)</f>
        <v/>
      </c>
    </row>
    <row r="6">
      <c r="A6" s="14" t="inlineStr">
        <is>
          <t>Klient:</t>
        </is>
      </c>
      <c r="C6" s="15">
        <f>IF(START!$C$13="","",START!$C$13)</f>
        <v/>
      </c>
      <c r="I6" s="14" t="inlineStr">
        <is>
          <t>Data sporządzenia:</t>
        </is>
      </c>
      <c r="K6" s="16">
        <f>IF(START!$H$7="","",START!$H$7)</f>
        <v/>
      </c>
    </row>
    <row r="7">
      <c r="A7" s="14" t="inlineStr">
        <is>
          <t>Inwestycja:</t>
        </is>
      </c>
      <c r="C7" s="15">
        <f>IF(START!$C$20="","",START!$C$20)</f>
        <v/>
      </c>
      <c r="I7" s="14" t="inlineStr">
        <is>
          <t>Ważność oferty:</t>
        </is>
      </c>
      <c r="K7" s="15">
        <f>IF(START!$H$13="","",START!$H$13)</f>
        <v/>
      </c>
    </row>
    <row r="8">
      <c r="A8" s="14" t="inlineStr">
        <is>
          <t>Lokalizacja:</t>
        </is>
      </c>
      <c r="C8" s="15">
        <f>IF(START!$C$21="","",START!$C$21)</f>
        <v/>
      </c>
      <c r="I8" s="14" t="inlineStr">
        <is>
          <t>Termin płatności:</t>
        </is>
      </c>
      <c r="K8" s="15">
        <f>IF(START!$H$14="","",START!$H$14)</f>
        <v/>
      </c>
    </row>
    <row r="9"/>
    <row r="10" ht="30" customHeight="1">
      <c r="A10" s="17" t="inlineStr">
        <is>
          <t>Lp.</t>
        </is>
      </c>
      <c r="B10" s="17" t="inlineStr">
        <is>
          <t>Kod</t>
        </is>
      </c>
      <c r="C10" s="17" t="inlineStr">
        <is>
          <t>Branża</t>
        </is>
      </c>
      <c r="D10" s="17" t="inlineStr">
        <is>
          <t>Opis prac</t>
        </is>
      </c>
      <c r="E10" s="17" t="inlineStr">
        <is>
          <t>Jedn.</t>
        </is>
      </c>
      <c r="F10" s="17" t="inlineStr">
        <is>
          <t>Ilość</t>
        </is>
      </c>
      <c r="G10" s="17" t="inlineStr">
        <is>
          <t>Robocizna
cena jedn.</t>
        </is>
      </c>
      <c r="H10" s="17" t="inlineStr">
        <is>
          <t>Materiał
cena jedn.</t>
        </is>
      </c>
      <c r="I10" s="17" t="inlineStr">
        <is>
          <t>Sprzęt / inne
cena jedn.</t>
        </is>
      </c>
      <c r="J10" s="17" t="inlineStr">
        <is>
          <t>Cena jedn.
razem</t>
        </is>
      </c>
      <c r="K10" s="17" t="inlineStr">
        <is>
          <t>Wartość netto</t>
        </is>
      </c>
      <c r="L10" s="17" t="inlineStr">
        <is>
          <t>Rabat %</t>
        </is>
      </c>
      <c r="M10" s="17" t="inlineStr">
        <is>
          <t>Wartość po
rabacie</t>
        </is>
      </c>
      <c r="N10" s="17" t="inlineStr">
        <is>
          <t>Uwagi</t>
        </is>
      </c>
      <c r="BX10" s="18" t="inlineStr">
        <is>
          <t>Kod
(własny)</t>
        </is>
      </c>
      <c r="BY10" s="18" t="inlineStr">
        <is>
          <t>Jedn.
(własna)</t>
        </is>
      </c>
    </row>
    <row r="11">
      <c r="A11" s="19">
        <f>IF($D11="","",COUNTA($D$11:$D11))</f>
        <v/>
      </c>
      <c r="B11" s="19">
        <f>IF($BX11&lt;&gt;"",$BX11,IF($D11="","",IFERROR(INDEX('BAZA PRAC'!$A$4:$A$61,MATCH($D11,'BAZA PRAC'!$D$4:$D$61,0)),"")))</f>
        <v/>
      </c>
      <c r="C11" s="20" t="n"/>
      <c r="D11" s="21" t="n"/>
      <c r="E11" s="19">
        <f>IF($BY11&lt;&gt;"",$BY11,IF($D11="","",IFERROR(INDEX('BAZA PRAC'!$E$4:$E$61,MATCH($D11,'BAZA PRAC'!$D$4:$D$61,0)),"")))</f>
        <v/>
      </c>
      <c r="F11" s="22" t="n"/>
      <c r="G11" s="23" t="n"/>
      <c r="H11" s="23" t="n"/>
      <c r="I11" s="23" t="n"/>
      <c r="J11" s="24">
        <f>IF($D11="","",N(G11)+N(H11)+N(I11))</f>
        <v/>
      </c>
      <c r="K11" s="24">
        <f>IF($D11="","",N(F11)*J11)</f>
        <v/>
      </c>
      <c r="L11" s="25" t="n"/>
      <c r="M11" s="24">
        <f>IF($D11="","",K11*(1-N(L11)))</f>
        <v/>
      </c>
      <c r="N11" s="21" t="n"/>
      <c r="P11" s="26">
        <f>IFERROR(VLOOKUP($C11,USTAWIENIA!$E$2:$H$8,3,FALSE),4)</f>
        <v/>
      </c>
      <c r="Q11" s="26">
        <f>IFERROR(VLOOKUP($C11,USTAWIENIA!$E$2:$H$8,4,FALSE),58)</f>
        <v/>
      </c>
      <c r="R11" s="26">
        <f>IF(1&lt;=$Q11,INDEX('BAZA PRAC'!$D$4:$D$61,$P11-4+1),"")</f>
        <v/>
      </c>
      <c r="S11" s="26">
        <f>IF(2&lt;=$Q11,INDEX('BAZA PRAC'!$D$4:$D$61,$P11-4+2),"")</f>
        <v/>
      </c>
      <c r="T11" s="26">
        <f>IF(3&lt;=$Q11,INDEX('BAZA PRAC'!$D$4:$D$61,$P11-4+3),"")</f>
        <v/>
      </c>
      <c r="U11" s="26">
        <f>IF(4&lt;=$Q11,INDEX('BAZA PRAC'!$D$4:$D$61,$P11-4+4),"")</f>
        <v/>
      </c>
      <c r="V11" s="26">
        <f>IF(5&lt;=$Q11,INDEX('BAZA PRAC'!$D$4:$D$61,$P11-4+5),"")</f>
        <v/>
      </c>
      <c r="W11" s="26">
        <f>IF(6&lt;=$Q11,INDEX('BAZA PRAC'!$D$4:$D$61,$P11-4+6),"")</f>
        <v/>
      </c>
      <c r="X11" s="26">
        <f>IF(7&lt;=$Q11,INDEX('BAZA PRAC'!$D$4:$D$61,$P11-4+7),"")</f>
        <v/>
      </c>
      <c r="Y11" s="26">
        <f>IF(8&lt;=$Q11,INDEX('BAZA PRAC'!$D$4:$D$61,$P11-4+8),"")</f>
        <v/>
      </c>
      <c r="Z11" s="26">
        <f>IF(9&lt;=$Q11,INDEX('BAZA PRAC'!$D$4:$D$61,$P11-4+9),"")</f>
        <v/>
      </c>
      <c r="AA11" s="26">
        <f>IF(10&lt;=$Q11,INDEX('BAZA PRAC'!$D$4:$D$61,$P11-4+10),"")</f>
        <v/>
      </c>
      <c r="AB11" s="26">
        <f>IF(11&lt;=$Q11,INDEX('BAZA PRAC'!$D$4:$D$61,$P11-4+11),"")</f>
        <v/>
      </c>
      <c r="AC11" s="26">
        <f>IF(12&lt;=$Q11,INDEX('BAZA PRAC'!$D$4:$D$61,$P11-4+12),"")</f>
        <v/>
      </c>
      <c r="AD11" s="26">
        <f>IF(13&lt;=$Q11,INDEX('BAZA PRAC'!$D$4:$D$61,$P11-4+13),"")</f>
        <v/>
      </c>
      <c r="AE11" s="26">
        <f>IF(14&lt;=$Q11,INDEX('BAZA PRAC'!$D$4:$D$61,$P11-4+14),"")</f>
        <v/>
      </c>
      <c r="AF11" s="26">
        <f>IF(15&lt;=$Q11,INDEX('BAZA PRAC'!$D$4:$D$61,$P11-4+15),"")</f>
        <v/>
      </c>
      <c r="AG11" s="26">
        <f>IF(16&lt;=$Q11,INDEX('BAZA PRAC'!$D$4:$D$61,$P11-4+16),"")</f>
        <v/>
      </c>
      <c r="AH11" s="26">
        <f>IF(17&lt;=$Q11,INDEX('BAZA PRAC'!$D$4:$D$61,$P11-4+17),"")</f>
        <v/>
      </c>
      <c r="AI11" s="26">
        <f>IF(18&lt;=$Q11,INDEX('BAZA PRAC'!$D$4:$D$61,$P11-4+18),"")</f>
        <v/>
      </c>
      <c r="AJ11" s="26">
        <f>IF(19&lt;=$Q11,INDEX('BAZA PRAC'!$D$4:$D$61,$P11-4+19),"")</f>
        <v/>
      </c>
      <c r="AK11" s="26">
        <f>IF(20&lt;=$Q11,INDEX('BAZA PRAC'!$D$4:$D$61,$P11-4+20),"")</f>
        <v/>
      </c>
      <c r="AL11" s="26">
        <f>IF(21&lt;=$Q11,INDEX('BAZA PRAC'!$D$4:$D$61,$P11-4+21),"")</f>
        <v/>
      </c>
      <c r="AM11" s="26">
        <f>IF(22&lt;=$Q11,INDEX('BAZA PRAC'!$D$4:$D$61,$P11-4+22),"")</f>
        <v/>
      </c>
      <c r="AN11" s="26">
        <f>IF(23&lt;=$Q11,INDEX('BAZA PRAC'!$D$4:$D$61,$P11-4+23),"")</f>
        <v/>
      </c>
      <c r="AO11" s="26">
        <f>IF(24&lt;=$Q11,INDEX('BAZA PRAC'!$D$4:$D$61,$P11-4+24),"")</f>
        <v/>
      </c>
      <c r="AP11" s="26">
        <f>IF(25&lt;=$Q11,INDEX('BAZA PRAC'!$D$4:$D$61,$P11-4+25),"")</f>
        <v/>
      </c>
      <c r="AQ11" s="26">
        <f>IF(26&lt;=$Q11,INDEX('BAZA PRAC'!$D$4:$D$61,$P11-4+26),"")</f>
        <v/>
      </c>
      <c r="AR11" s="26">
        <f>IF(27&lt;=$Q11,INDEX('BAZA PRAC'!$D$4:$D$61,$P11-4+27),"")</f>
        <v/>
      </c>
      <c r="AS11" s="26">
        <f>IF(28&lt;=$Q11,INDEX('BAZA PRAC'!$D$4:$D$61,$P11-4+28),"")</f>
        <v/>
      </c>
      <c r="AT11" s="26">
        <f>IF(29&lt;=$Q11,INDEX('BAZA PRAC'!$D$4:$D$61,$P11-4+29),"")</f>
        <v/>
      </c>
      <c r="AU11" s="26">
        <f>IF(30&lt;=$Q11,INDEX('BAZA PRAC'!$D$4:$D$61,$P11-4+30),"")</f>
        <v/>
      </c>
      <c r="AV11" s="26">
        <f>IF(31&lt;=$Q11,INDEX('BAZA PRAC'!$D$4:$D$61,$P11-4+31),"")</f>
        <v/>
      </c>
      <c r="AW11" s="26">
        <f>IF(32&lt;=$Q11,INDEX('BAZA PRAC'!$D$4:$D$61,$P11-4+32),"")</f>
        <v/>
      </c>
      <c r="AX11" s="26">
        <f>IF(33&lt;=$Q11,INDEX('BAZA PRAC'!$D$4:$D$61,$P11-4+33),"")</f>
        <v/>
      </c>
      <c r="AY11" s="26">
        <f>IF(34&lt;=$Q11,INDEX('BAZA PRAC'!$D$4:$D$61,$P11-4+34),"")</f>
        <v/>
      </c>
      <c r="AZ11" s="26">
        <f>IF(35&lt;=$Q11,INDEX('BAZA PRAC'!$D$4:$D$61,$P11-4+35),"")</f>
        <v/>
      </c>
      <c r="BA11" s="26">
        <f>IF(36&lt;=$Q11,INDEX('BAZA PRAC'!$D$4:$D$61,$P11-4+36),"")</f>
        <v/>
      </c>
      <c r="BB11" s="26">
        <f>IF(37&lt;=$Q11,INDEX('BAZA PRAC'!$D$4:$D$61,$P11-4+37),"")</f>
        <v/>
      </c>
      <c r="BC11" s="26">
        <f>IF(38&lt;=$Q11,INDEX('BAZA PRAC'!$D$4:$D$61,$P11-4+38),"")</f>
        <v/>
      </c>
      <c r="BD11" s="26">
        <f>IF(39&lt;=$Q11,INDEX('BAZA PRAC'!$D$4:$D$61,$P11-4+39),"")</f>
        <v/>
      </c>
      <c r="BE11" s="26">
        <f>IF(40&lt;=$Q11,INDEX('BAZA PRAC'!$D$4:$D$61,$P11-4+40),"")</f>
        <v/>
      </c>
      <c r="BF11" s="26">
        <f>IF(41&lt;=$Q11,INDEX('BAZA PRAC'!$D$4:$D$61,$P11-4+41),"")</f>
        <v/>
      </c>
      <c r="BG11" s="26">
        <f>IF(42&lt;=$Q11,INDEX('BAZA PRAC'!$D$4:$D$61,$P11-4+42),"")</f>
        <v/>
      </c>
      <c r="BH11" s="26">
        <f>IF(43&lt;=$Q11,INDEX('BAZA PRAC'!$D$4:$D$61,$P11-4+43),"")</f>
        <v/>
      </c>
      <c r="BI11" s="26">
        <f>IF(44&lt;=$Q11,INDEX('BAZA PRAC'!$D$4:$D$61,$P11-4+44),"")</f>
        <v/>
      </c>
      <c r="BJ11" s="26">
        <f>IF(45&lt;=$Q11,INDEX('BAZA PRAC'!$D$4:$D$61,$P11-4+45),"")</f>
        <v/>
      </c>
      <c r="BK11" s="26">
        <f>IF(46&lt;=$Q11,INDEX('BAZA PRAC'!$D$4:$D$61,$P11-4+46),"")</f>
        <v/>
      </c>
      <c r="BL11" s="26">
        <f>IF(47&lt;=$Q11,INDEX('BAZA PRAC'!$D$4:$D$61,$P11-4+47),"")</f>
        <v/>
      </c>
      <c r="BM11" s="26">
        <f>IF(48&lt;=$Q11,INDEX('BAZA PRAC'!$D$4:$D$61,$P11-4+48),"")</f>
        <v/>
      </c>
      <c r="BN11" s="26">
        <f>IF(49&lt;=$Q11,INDEX('BAZA PRAC'!$D$4:$D$61,$P11-4+49),"")</f>
        <v/>
      </c>
      <c r="BO11" s="26">
        <f>IF(50&lt;=$Q11,INDEX('BAZA PRAC'!$D$4:$D$61,$P11-4+50),"")</f>
        <v/>
      </c>
      <c r="BP11" s="26">
        <f>IF(51&lt;=$Q11,INDEX('BAZA PRAC'!$D$4:$D$61,$P11-4+51),"")</f>
        <v/>
      </c>
      <c r="BQ11" s="26">
        <f>IF(52&lt;=$Q11,INDEX('BAZA PRAC'!$D$4:$D$61,$P11-4+52),"")</f>
        <v/>
      </c>
      <c r="BR11" s="26">
        <f>IF(53&lt;=$Q11,INDEX('BAZA PRAC'!$D$4:$D$61,$P11-4+53),"")</f>
        <v/>
      </c>
      <c r="BS11" s="26">
        <f>IF(54&lt;=$Q11,INDEX('BAZA PRAC'!$D$4:$D$61,$P11-4+54),"")</f>
        <v/>
      </c>
      <c r="BT11" s="26">
        <f>IF(55&lt;=$Q11,INDEX('BAZA PRAC'!$D$4:$D$61,$P11-4+55),"")</f>
        <v/>
      </c>
      <c r="BU11" s="26">
        <f>IF(56&lt;=$Q11,INDEX('BAZA PRAC'!$D$4:$D$61,$P11-4+56),"")</f>
        <v/>
      </c>
      <c r="BV11" s="26">
        <f>IF(57&lt;=$Q11,INDEX('BAZA PRAC'!$D$4:$D$61,$P11-4+57),"")</f>
        <v/>
      </c>
      <c r="BW11" s="26">
        <f>IF(58&lt;=$Q11,INDEX('BAZA PRAC'!$D$4:$D$61,$P11-4+58),"")</f>
        <v/>
      </c>
      <c r="BX11" s="20" t="n"/>
      <c r="BY11" s="20" t="n"/>
    </row>
    <row r="12">
      <c r="A12" s="27">
        <f>IF($D12="","",COUNTA($D$11:$D12))</f>
        <v/>
      </c>
      <c r="B12" s="27">
        <f>IF($BX12&lt;&gt;"",$BX12,IF($D12="","",IFERROR(INDEX('BAZA PRAC'!$A$4:$A$61,MATCH($D12,'BAZA PRAC'!$D$4:$D$61,0)),"")))</f>
        <v/>
      </c>
      <c r="C12" s="20" t="n"/>
      <c r="D12" s="21" t="n"/>
      <c r="E12" s="27">
        <f>IF($BY12&lt;&gt;"",$BY12,IF($D12="","",IFERROR(INDEX('BAZA PRAC'!$E$4:$E$61,MATCH($D12,'BAZA PRAC'!$D$4:$D$61,0)),"")))</f>
        <v/>
      </c>
      <c r="F12" s="22" t="n"/>
      <c r="G12" s="23" t="n"/>
      <c r="H12" s="23" t="n"/>
      <c r="I12" s="23" t="n"/>
      <c r="J12" s="28">
        <f>IF($D12="","",N(G12)+N(H12)+N(I12))</f>
        <v/>
      </c>
      <c r="K12" s="28">
        <f>IF($D12="","",N(F12)*J12)</f>
        <v/>
      </c>
      <c r="L12" s="25" t="n"/>
      <c r="M12" s="28">
        <f>IF($D12="","",K12*(1-N(L12)))</f>
        <v/>
      </c>
      <c r="N12" s="21" t="n"/>
      <c r="P12" s="26">
        <f>IFERROR(VLOOKUP($C12,USTAWIENIA!$E$2:$H$8,3,FALSE),4)</f>
        <v/>
      </c>
      <c r="Q12" s="26">
        <f>IFERROR(VLOOKUP($C12,USTAWIENIA!$E$2:$H$8,4,FALSE),58)</f>
        <v/>
      </c>
      <c r="R12" s="26">
        <f>IF(1&lt;=$Q12,INDEX('BAZA PRAC'!$D$4:$D$61,$P12-4+1),"")</f>
        <v/>
      </c>
      <c r="S12" s="26">
        <f>IF(2&lt;=$Q12,INDEX('BAZA PRAC'!$D$4:$D$61,$P12-4+2),"")</f>
        <v/>
      </c>
      <c r="T12" s="26">
        <f>IF(3&lt;=$Q12,INDEX('BAZA PRAC'!$D$4:$D$61,$P12-4+3),"")</f>
        <v/>
      </c>
      <c r="U12" s="26">
        <f>IF(4&lt;=$Q12,INDEX('BAZA PRAC'!$D$4:$D$61,$P12-4+4),"")</f>
        <v/>
      </c>
      <c r="V12" s="26">
        <f>IF(5&lt;=$Q12,INDEX('BAZA PRAC'!$D$4:$D$61,$P12-4+5),"")</f>
        <v/>
      </c>
      <c r="W12" s="26">
        <f>IF(6&lt;=$Q12,INDEX('BAZA PRAC'!$D$4:$D$61,$P12-4+6),"")</f>
        <v/>
      </c>
      <c r="X12" s="26">
        <f>IF(7&lt;=$Q12,INDEX('BAZA PRAC'!$D$4:$D$61,$P12-4+7),"")</f>
        <v/>
      </c>
      <c r="Y12" s="26">
        <f>IF(8&lt;=$Q12,INDEX('BAZA PRAC'!$D$4:$D$61,$P12-4+8),"")</f>
        <v/>
      </c>
      <c r="Z12" s="26">
        <f>IF(9&lt;=$Q12,INDEX('BAZA PRAC'!$D$4:$D$61,$P12-4+9),"")</f>
        <v/>
      </c>
      <c r="AA12" s="26">
        <f>IF(10&lt;=$Q12,INDEX('BAZA PRAC'!$D$4:$D$61,$P12-4+10),"")</f>
        <v/>
      </c>
      <c r="AB12" s="26">
        <f>IF(11&lt;=$Q12,INDEX('BAZA PRAC'!$D$4:$D$61,$P12-4+11),"")</f>
        <v/>
      </c>
      <c r="AC12" s="26">
        <f>IF(12&lt;=$Q12,INDEX('BAZA PRAC'!$D$4:$D$61,$P12-4+12),"")</f>
        <v/>
      </c>
      <c r="AD12" s="26">
        <f>IF(13&lt;=$Q12,INDEX('BAZA PRAC'!$D$4:$D$61,$P12-4+13),"")</f>
        <v/>
      </c>
      <c r="AE12" s="26">
        <f>IF(14&lt;=$Q12,INDEX('BAZA PRAC'!$D$4:$D$61,$P12-4+14),"")</f>
        <v/>
      </c>
      <c r="AF12" s="26">
        <f>IF(15&lt;=$Q12,INDEX('BAZA PRAC'!$D$4:$D$61,$P12-4+15),"")</f>
        <v/>
      </c>
      <c r="AG12" s="26">
        <f>IF(16&lt;=$Q12,INDEX('BAZA PRAC'!$D$4:$D$61,$P12-4+16),"")</f>
        <v/>
      </c>
      <c r="AH12" s="26">
        <f>IF(17&lt;=$Q12,INDEX('BAZA PRAC'!$D$4:$D$61,$P12-4+17),"")</f>
        <v/>
      </c>
      <c r="AI12" s="26">
        <f>IF(18&lt;=$Q12,INDEX('BAZA PRAC'!$D$4:$D$61,$P12-4+18),"")</f>
        <v/>
      </c>
      <c r="AJ12" s="26">
        <f>IF(19&lt;=$Q12,INDEX('BAZA PRAC'!$D$4:$D$61,$P12-4+19),"")</f>
        <v/>
      </c>
      <c r="AK12" s="26">
        <f>IF(20&lt;=$Q12,INDEX('BAZA PRAC'!$D$4:$D$61,$P12-4+20),"")</f>
        <v/>
      </c>
      <c r="AL12" s="26">
        <f>IF(21&lt;=$Q12,INDEX('BAZA PRAC'!$D$4:$D$61,$P12-4+21),"")</f>
        <v/>
      </c>
      <c r="AM12" s="26">
        <f>IF(22&lt;=$Q12,INDEX('BAZA PRAC'!$D$4:$D$61,$P12-4+22),"")</f>
        <v/>
      </c>
      <c r="AN12" s="26">
        <f>IF(23&lt;=$Q12,INDEX('BAZA PRAC'!$D$4:$D$61,$P12-4+23),"")</f>
        <v/>
      </c>
      <c r="AO12" s="26">
        <f>IF(24&lt;=$Q12,INDEX('BAZA PRAC'!$D$4:$D$61,$P12-4+24),"")</f>
        <v/>
      </c>
      <c r="AP12" s="26">
        <f>IF(25&lt;=$Q12,INDEX('BAZA PRAC'!$D$4:$D$61,$P12-4+25),"")</f>
        <v/>
      </c>
      <c r="AQ12" s="26">
        <f>IF(26&lt;=$Q12,INDEX('BAZA PRAC'!$D$4:$D$61,$P12-4+26),"")</f>
        <v/>
      </c>
      <c r="AR12" s="26">
        <f>IF(27&lt;=$Q12,INDEX('BAZA PRAC'!$D$4:$D$61,$P12-4+27),"")</f>
        <v/>
      </c>
      <c r="AS12" s="26">
        <f>IF(28&lt;=$Q12,INDEX('BAZA PRAC'!$D$4:$D$61,$P12-4+28),"")</f>
        <v/>
      </c>
      <c r="AT12" s="26">
        <f>IF(29&lt;=$Q12,INDEX('BAZA PRAC'!$D$4:$D$61,$P12-4+29),"")</f>
        <v/>
      </c>
      <c r="AU12" s="26">
        <f>IF(30&lt;=$Q12,INDEX('BAZA PRAC'!$D$4:$D$61,$P12-4+30),"")</f>
        <v/>
      </c>
      <c r="AV12" s="26">
        <f>IF(31&lt;=$Q12,INDEX('BAZA PRAC'!$D$4:$D$61,$P12-4+31),"")</f>
        <v/>
      </c>
      <c r="AW12" s="26">
        <f>IF(32&lt;=$Q12,INDEX('BAZA PRAC'!$D$4:$D$61,$P12-4+32),"")</f>
        <v/>
      </c>
      <c r="AX12" s="26">
        <f>IF(33&lt;=$Q12,INDEX('BAZA PRAC'!$D$4:$D$61,$P12-4+33),"")</f>
        <v/>
      </c>
      <c r="AY12" s="26">
        <f>IF(34&lt;=$Q12,INDEX('BAZA PRAC'!$D$4:$D$61,$P12-4+34),"")</f>
        <v/>
      </c>
      <c r="AZ12" s="26">
        <f>IF(35&lt;=$Q12,INDEX('BAZA PRAC'!$D$4:$D$61,$P12-4+35),"")</f>
        <v/>
      </c>
      <c r="BA12" s="26">
        <f>IF(36&lt;=$Q12,INDEX('BAZA PRAC'!$D$4:$D$61,$P12-4+36),"")</f>
        <v/>
      </c>
      <c r="BB12" s="26">
        <f>IF(37&lt;=$Q12,INDEX('BAZA PRAC'!$D$4:$D$61,$P12-4+37),"")</f>
        <v/>
      </c>
      <c r="BC12" s="26">
        <f>IF(38&lt;=$Q12,INDEX('BAZA PRAC'!$D$4:$D$61,$P12-4+38),"")</f>
        <v/>
      </c>
      <c r="BD12" s="26">
        <f>IF(39&lt;=$Q12,INDEX('BAZA PRAC'!$D$4:$D$61,$P12-4+39),"")</f>
        <v/>
      </c>
      <c r="BE12" s="26">
        <f>IF(40&lt;=$Q12,INDEX('BAZA PRAC'!$D$4:$D$61,$P12-4+40),"")</f>
        <v/>
      </c>
      <c r="BF12" s="26">
        <f>IF(41&lt;=$Q12,INDEX('BAZA PRAC'!$D$4:$D$61,$P12-4+41),"")</f>
        <v/>
      </c>
      <c r="BG12" s="26">
        <f>IF(42&lt;=$Q12,INDEX('BAZA PRAC'!$D$4:$D$61,$P12-4+42),"")</f>
        <v/>
      </c>
      <c r="BH12" s="26">
        <f>IF(43&lt;=$Q12,INDEX('BAZA PRAC'!$D$4:$D$61,$P12-4+43),"")</f>
        <v/>
      </c>
      <c r="BI12" s="26">
        <f>IF(44&lt;=$Q12,INDEX('BAZA PRAC'!$D$4:$D$61,$P12-4+44),"")</f>
        <v/>
      </c>
      <c r="BJ12" s="26">
        <f>IF(45&lt;=$Q12,INDEX('BAZA PRAC'!$D$4:$D$61,$P12-4+45),"")</f>
        <v/>
      </c>
      <c r="BK12" s="26">
        <f>IF(46&lt;=$Q12,INDEX('BAZA PRAC'!$D$4:$D$61,$P12-4+46),"")</f>
        <v/>
      </c>
      <c r="BL12" s="26">
        <f>IF(47&lt;=$Q12,INDEX('BAZA PRAC'!$D$4:$D$61,$P12-4+47),"")</f>
        <v/>
      </c>
      <c r="BM12" s="26">
        <f>IF(48&lt;=$Q12,INDEX('BAZA PRAC'!$D$4:$D$61,$P12-4+48),"")</f>
        <v/>
      </c>
      <c r="BN12" s="26">
        <f>IF(49&lt;=$Q12,INDEX('BAZA PRAC'!$D$4:$D$61,$P12-4+49),"")</f>
        <v/>
      </c>
      <c r="BO12" s="26">
        <f>IF(50&lt;=$Q12,INDEX('BAZA PRAC'!$D$4:$D$61,$P12-4+50),"")</f>
        <v/>
      </c>
      <c r="BP12" s="26">
        <f>IF(51&lt;=$Q12,INDEX('BAZA PRAC'!$D$4:$D$61,$P12-4+51),"")</f>
        <v/>
      </c>
      <c r="BQ12" s="26">
        <f>IF(52&lt;=$Q12,INDEX('BAZA PRAC'!$D$4:$D$61,$P12-4+52),"")</f>
        <v/>
      </c>
      <c r="BR12" s="26">
        <f>IF(53&lt;=$Q12,INDEX('BAZA PRAC'!$D$4:$D$61,$P12-4+53),"")</f>
        <v/>
      </c>
      <c r="BS12" s="26">
        <f>IF(54&lt;=$Q12,INDEX('BAZA PRAC'!$D$4:$D$61,$P12-4+54),"")</f>
        <v/>
      </c>
      <c r="BT12" s="26">
        <f>IF(55&lt;=$Q12,INDEX('BAZA PRAC'!$D$4:$D$61,$P12-4+55),"")</f>
        <v/>
      </c>
      <c r="BU12" s="26">
        <f>IF(56&lt;=$Q12,INDEX('BAZA PRAC'!$D$4:$D$61,$P12-4+56),"")</f>
        <v/>
      </c>
      <c r="BV12" s="26">
        <f>IF(57&lt;=$Q12,INDEX('BAZA PRAC'!$D$4:$D$61,$P12-4+57),"")</f>
        <v/>
      </c>
      <c r="BW12" s="26">
        <f>IF(58&lt;=$Q12,INDEX('BAZA PRAC'!$D$4:$D$61,$P12-4+58),"")</f>
        <v/>
      </c>
      <c r="BX12" s="20" t="n"/>
      <c r="BY12" s="20" t="n"/>
    </row>
    <row r="13">
      <c r="A13" s="19">
        <f>IF($D13="","",COUNTA($D$11:$D13))</f>
        <v/>
      </c>
      <c r="B13" s="19">
        <f>IF($BX13&lt;&gt;"",$BX13,IF($D13="","",IFERROR(INDEX('BAZA PRAC'!$A$4:$A$61,MATCH($D13,'BAZA PRAC'!$D$4:$D$61,0)),"")))</f>
        <v/>
      </c>
      <c r="C13" s="20" t="n"/>
      <c r="D13" s="21" t="n"/>
      <c r="E13" s="19">
        <f>IF($BY13&lt;&gt;"",$BY13,IF($D13="","",IFERROR(INDEX('BAZA PRAC'!$E$4:$E$61,MATCH($D13,'BAZA PRAC'!$D$4:$D$61,0)),"")))</f>
        <v/>
      </c>
      <c r="F13" s="22" t="n"/>
      <c r="G13" s="23" t="n"/>
      <c r="H13" s="23" t="n"/>
      <c r="I13" s="23" t="n"/>
      <c r="J13" s="24">
        <f>IF($D13="","",N(G13)+N(H13)+N(I13))</f>
        <v/>
      </c>
      <c r="K13" s="24">
        <f>IF($D13="","",N(F13)*J13)</f>
        <v/>
      </c>
      <c r="L13" s="25" t="n"/>
      <c r="M13" s="24">
        <f>IF($D13="","",K13*(1-N(L13)))</f>
        <v/>
      </c>
      <c r="N13" s="21" t="n"/>
      <c r="P13" s="26">
        <f>IFERROR(VLOOKUP($C13,USTAWIENIA!$E$2:$H$8,3,FALSE),4)</f>
        <v/>
      </c>
      <c r="Q13" s="26">
        <f>IFERROR(VLOOKUP($C13,USTAWIENIA!$E$2:$H$8,4,FALSE),58)</f>
        <v/>
      </c>
      <c r="R13" s="26">
        <f>IF(1&lt;=$Q13,INDEX('BAZA PRAC'!$D$4:$D$61,$P13-4+1),"")</f>
        <v/>
      </c>
      <c r="S13" s="26">
        <f>IF(2&lt;=$Q13,INDEX('BAZA PRAC'!$D$4:$D$61,$P13-4+2),"")</f>
        <v/>
      </c>
      <c r="T13" s="26">
        <f>IF(3&lt;=$Q13,INDEX('BAZA PRAC'!$D$4:$D$61,$P13-4+3),"")</f>
        <v/>
      </c>
      <c r="U13" s="26">
        <f>IF(4&lt;=$Q13,INDEX('BAZA PRAC'!$D$4:$D$61,$P13-4+4),"")</f>
        <v/>
      </c>
      <c r="V13" s="26">
        <f>IF(5&lt;=$Q13,INDEX('BAZA PRAC'!$D$4:$D$61,$P13-4+5),"")</f>
        <v/>
      </c>
      <c r="W13" s="26">
        <f>IF(6&lt;=$Q13,INDEX('BAZA PRAC'!$D$4:$D$61,$P13-4+6),"")</f>
        <v/>
      </c>
      <c r="X13" s="26">
        <f>IF(7&lt;=$Q13,INDEX('BAZA PRAC'!$D$4:$D$61,$P13-4+7),"")</f>
        <v/>
      </c>
      <c r="Y13" s="26">
        <f>IF(8&lt;=$Q13,INDEX('BAZA PRAC'!$D$4:$D$61,$P13-4+8),"")</f>
        <v/>
      </c>
      <c r="Z13" s="26">
        <f>IF(9&lt;=$Q13,INDEX('BAZA PRAC'!$D$4:$D$61,$P13-4+9),"")</f>
        <v/>
      </c>
      <c r="AA13" s="26">
        <f>IF(10&lt;=$Q13,INDEX('BAZA PRAC'!$D$4:$D$61,$P13-4+10),"")</f>
        <v/>
      </c>
      <c r="AB13" s="26">
        <f>IF(11&lt;=$Q13,INDEX('BAZA PRAC'!$D$4:$D$61,$P13-4+11),"")</f>
        <v/>
      </c>
      <c r="AC13" s="26">
        <f>IF(12&lt;=$Q13,INDEX('BAZA PRAC'!$D$4:$D$61,$P13-4+12),"")</f>
        <v/>
      </c>
      <c r="AD13" s="26">
        <f>IF(13&lt;=$Q13,INDEX('BAZA PRAC'!$D$4:$D$61,$P13-4+13),"")</f>
        <v/>
      </c>
      <c r="AE13" s="26">
        <f>IF(14&lt;=$Q13,INDEX('BAZA PRAC'!$D$4:$D$61,$P13-4+14),"")</f>
        <v/>
      </c>
      <c r="AF13" s="26">
        <f>IF(15&lt;=$Q13,INDEX('BAZA PRAC'!$D$4:$D$61,$P13-4+15),"")</f>
        <v/>
      </c>
      <c r="AG13" s="26">
        <f>IF(16&lt;=$Q13,INDEX('BAZA PRAC'!$D$4:$D$61,$P13-4+16),"")</f>
        <v/>
      </c>
      <c r="AH13" s="26">
        <f>IF(17&lt;=$Q13,INDEX('BAZA PRAC'!$D$4:$D$61,$P13-4+17),"")</f>
        <v/>
      </c>
      <c r="AI13" s="26">
        <f>IF(18&lt;=$Q13,INDEX('BAZA PRAC'!$D$4:$D$61,$P13-4+18),"")</f>
        <v/>
      </c>
      <c r="AJ13" s="26">
        <f>IF(19&lt;=$Q13,INDEX('BAZA PRAC'!$D$4:$D$61,$P13-4+19),"")</f>
        <v/>
      </c>
      <c r="AK13" s="26">
        <f>IF(20&lt;=$Q13,INDEX('BAZA PRAC'!$D$4:$D$61,$P13-4+20),"")</f>
        <v/>
      </c>
      <c r="AL13" s="26">
        <f>IF(21&lt;=$Q13,INDEX('BAZA PRAC'!$D$4:$D$61,$P13-4+21),"")</f>
        <v/>
      </c>
      <c r="AM13" s="26">
        <f>IF(22&lt;=$Q13,INDEX('BAZA PRAC'!$D$4:$D$61,$P13-4+22),"")</f>
        <v/>
      </c>
      <c r="AN13" s="26">
        <f>IF(23&lt;=$Q13,INDEX('BAZA PRAC'!$D$4:$D$61,$P13-4+23),"")</f>
        <v/>
      </c>
      <c r="AO13" s="26">
        <f>IF(24&lt;=$Q13,INDEX('BAZA PRAC'!$D$4:$D$61,$P13-4+24),"")</f>
        <v/>
      </c>
      <c r="AP13" s="26">
        <f>IF(25&lt;=$Q13,INDEX('BAZA PRAC'!$D$4:$D$61,$P13-4+25),"")</f>
        <v/>
      </c>
      <c r="AQ13" s="26">
        <f>IF(26&lt;=$Q13,INDEX('BAZA PRAC'!$D$4:$D$61,$P13-4+26),"")</f>
        <v/>
      </c>
      <c r="AR13" s="26">
        <f>IF(27&lt;=$Q13,INDEX('BAZA PRAC'!$D$4:$D$61,$P13-4+27),"")</f>
        <v/>
      </c>
      <c r="AS13" s="26">
        <f>IF(28&lt;=$Q13,INDEX('BAZA PRAC'!$D$4:$D$61,$P13-4+28),"")</f>
        <v/>
      </c>
      <c r="AT13" s="26">
        <f>IF(29&lt;=$Q13,INDEX('BAZA PRAC'!$D$4:$D$61,$P13-4+29),"")</f>
        <v/>
      </c>
      <c r="AU13" s="26">
        <f>IF(30&lt;=$Q13,INDEX('BAZA PRAC'!$D$4:$D$61,$P13-4+30),"")</f>
        <v/>
      </c>
      <c r="AV13" s="26">
        <f>IF(31&lt;=$Q13,INDEX('BAZA PRAC'!$D$4:$D$61,$P13-4+31),"")</f>
        <v/>
      </c>
      <c r="AW13" s="26">
        <f>IF(32&lt;=$Q13,INDEX('BAZA PRAC'!$D$4:$D$61,$P13-4+32),"")</f>
        <v/>
      </c>
      <c r="AX13" s="26">
        <f>IF(33&lt;=$Q13,INDEX('BAZA PRAC'!$D$4:$D$61,$P13-4+33),"")</f>
        <v/>
      </c>
      <c r="AY13" s="26">
        <f>IF(34&lt;=$Q13,INDEX('BAZA PRAC'!$D$4:$D$61,$P13-4+34),"")</f>
        <v/>
      </c>
      <c r="AZ13" s="26">
        <f>IF(35&lt;=$Q13,INDEX('BAZA PRAC'!$D$4:$D$61,$P13-4+35),"")</f>
        <v/>
      </c>
      <c r="BA13" s="26">
        <f>IF(36&lt;=$Q13,INDEX('BAZA PRAC'!$D$4:$D$61,$P13-4+36),"")</f>
        <v/>
      </c>
      <c r="BB13" s="26">
        <f>IF(37&lt;=$Q13,INDEX('BAZA PRAC'!$D$4:$D$61,$P13-4+37),"")</f>
        <v/>
      </c>
      <c r="BC13" s="26">
        <f>IF(38&lt;=$Q13,INDEX('BAZA PRAC'!$D$4:$D$61,$P13-4+38),"")</f>
        <v/>
      </c>
      <c r="BD13" s="26">
        <f>IF(39&lt;=$Q13,INDEX('BAZA PRAC'!$D$4:$D$61,$P13-4+39),"")</f>
        <v/>
      </c>
      <c r="BE13" s="26">
        <f>IF(40&lt;=$Q13,INDEX('BAZA PRAC'!$D$4:$D$61,$P13-4+40),"")</f>
        <v/>
      </c>
      <c r="BF13" s="26">
        <f>IF(41&lt;=$Q13,INDEX('BAZA PRAC'!$D$4:$D$61,$P13-4+41),"")</f>
        <v/>
      </c>
      <c r="BG13" s="26">
        <f>IF(42&lt;=$Q13,INDEX('BAZA PRAC'!$D$4:$D$61,$P13-4+42),"")</f>
        <v/>
      </c>
      <c r="BH13" s="26">
        <f>IF(43&lt;=$Q13,INDEX('BAZA PRAC'!$D$4:$D$61,$P13-4+43),"")</f>
        <v/>
      </c>
      <c r="BI13" s="26">
        <f>IF(44&lt;=$Q13,INDEX('BAZA PRAC'!$D$4:$D$61,$P13-4+44),"")</f>
        <v/>
      </c>
      <c r="BJ13" s="26">
        <f>IF(45&lt;=$Q13,INDEX('BAZA PRAC'!$D$4:$D$61,$P13-4+45),"")</f>
        <v/>
      </c>
      <c r="BK13" s="26">
        <f>IF(46&lt;=$Q13,INDEX('BAZA PRAC'!$D$4:$D$61,$P13-4+46),"")</f>
        <v/>
      </c>
      <c r="BL13" s="26">
        <f>IF(47&lt;=$Q13,INDEX('BAZA PRAC'!$D$4:$D$61,$P13-4+47),"")</f>
        <v/>
      </c>
      <c r="BM13" s="26">
        <f>IF(48&lt;=$Q13,INDEX('BAZA PRAC'!$D$4:$D$61,$P13-4+48),"")</f>
        <v/>
      </c>
      <c r="BN13" s="26">
        <f>IF(49&lt;=$Q13,INDEX('BAZA PRAC'!$D$4:$D$61,$P13-4+49),"")</f>
        <v/>
      </c>
      <c r="BO13" s="26">
        <f>IF(50&lt;=$Q13,INDEX('BAZA PRAC'!$D$4:$D$61,$P13-4+50),"")</f>
        <v/>
      </c>
      <c r="BP13" s="26">
        <f>IF(51&lt;=$Q13,INDEX('BAZA PRAC'!$D$4:$D$61,$P13-4+51),"")</f>
        <v/>
      </c>
      <c r="BQ13" s="26">
        <f>IF(52&lt;=$Q13,INDEX('BAZA PRAC'!$D$4:$D$61,$P13-4+52),"")</f>
        <v/>
      </c>
      <c r="BR13" s="26">
        <f>IF(53&lt;=$Q13,INDEX('BAZA PRAC'!$D$4:$D$61,$P13-4+53),"")</f>
        <v/>
      </c>
      <c r="BS13" s="26">
        <f>IF(54&lt;=$Q13,INDEX('BAZA PRAC'!$D$4:$D$61,$P13-4+54),"")</f>
        <v/>
      </c>
      <c r="BT13" s="26">
        <f>IF(55&lt;=$Q13,INDEX('BAZA PRAC'!$D$4:$D$61,$P13-4+55),"")</f>
        <v/>
      </c>
      <c r="BU13" s="26">
        <f>IF(56&lt;=$Q13,INDEX('BAZA PRAC'!$D$4:$D$61,$P13-4+56),"")</f>
        <v/>
      </c>
      <c r="BV13" s="26">
        <f>IF(57&lt;=$Q13,INDEX('BAZA PRAC'!$D$4:$D$61,$P13-4+57),"")</f>
        <v/>
      </c>
      <c r="BW13" s="26">
        <f>IF(58&lt;=$Q13,INDEX('BAZA PRAC'!$D$4:$D$61,$P13-4+58),"")</f>
        <v/>
      </c>
      <c r="BX13" s="20" t="n"/>
      <c r="BY13" s="20" t="n"/>
    </row>
    <row r="14">
      <c r="A14" s="27">
        <f>IF($D14="","",COUNTA($D$11:$D14))</f>
        <v/>
      </c>
      <c r="B14" s="27">
        <f>IF($BX14&lt;&gt;"",$BX14,IF($D14="","",IFERROR(INDEX('BAZA PRAC'!$A$4:$A$61,MATCH($D14,'BAZA PRAC'!$D$4:$D$61,0)),"")))</f>
        <v/>
      </c>
      <c r="C14" s="20" t="n"/>
      <c r="D14" s="21" t="n"/>
      <c r="E14" s="27">
        <f>IF($BY14&lt;&gt;"",$BY14,IF($D14="","",IFERROR(INDEX('BAZA PRAC'!$E$4:$E$61,MATCH($D14,'BAZA PRAC'!$D$4:$D$61,0)),"")))</f>
        <v/>
      </c>
      <c r="F14" s="22" t="n"/>
      <c r="G14" s="23" t="n"/>
      <c r="H14" s="23" t="n"/>
      <c r="I14" s="23" t="n"/>
      <c r="J14" s="28">
        <f>IF($D14="","",N(G14)+N(H14)+N(I14))</f>
        <v/>
      </c>
      <c r="K14" s="28">
        <f>IF($D14="","",N(F14)*J14)</f>
        <v/>
      </c>
      <c r="L14" s="25" t="n"/>
      <c r="M14" s="28">
        <f>IF($D14="","",K14*(1-N(L14)))</f>
        <v/>
      </c>
      <c r="N14" s="21" t="n"/>
      <c r="P14" s="26">
        <f>IFERROR(VLOOKUP($C14,USTAWIENIA!$E$2:$H$8,3,FALSE),4)</f>
        <v/>
      </c>
      <c r="Q14" s="26">
        <f>IFERROR(VLOOKUP($C14,USTAWIENIA!$E$2:$H$8,4,FALSE),58)</f>
        <v/>
      </c>
      <c r="R14" s="26">
        <f>IF(1&lt;=$Q14,INDEX('BAZA PRAC'!$D$4:$D$61,$P14-4+1),"")</f>
        <v/>
      </c>
      <c r="S14" s="26">
        <f>IF(2&lt;=$Q14,INDEX('BAZA PRAC'!$D$4:$D$61,$P14-4+2),"")</f>
        <v/>
      </c>
      <c r="T14" s="26">
        <f>IF(3&lt;=$Q14,INDEX('BAZA PRAC'!$D$4:$D$61,$P14-4+3),"")</f>
        <v/>
      </c>
      <c r="U14" s="26">
        <f>IF(4&lt;=$Q14,INDEX('BAZA PRAC'!$D$4:$D$61,$P14-4+4),"")</f>
        <v/>
      </c>
      <c r="V14" s="26">
        <f>IF(5&lt;=$Q14,INDEX('BAZA PRAC'!$D$4:$D$61,$P14-4+5),"")</f>
        <v/>
      </c>
      <c r="W14" s="26">
        <f>IF(6&lt;=$Q14,INDEX('BAZA PRAC'!$D$4:$D$61,$P14-4+6),"")</f>
        <v/>
      </c>
      <c r="X14" s="26">
        <f>IF(7&lt;=$Q14,INDEX('BAZA PRAC'!$D$4:$D$61,$P14-4+7),"")</f>
        <v/>
      </c>
      <c r="Y14" s="26">
        <f>IF(8&lt;=$Q14,INDEX('BAZA PRAC'!$D$4:$D$61,$P14-4+8),"")</f>
        <v/>
      </c>
      <c r="Z14" s="26">
        <f>IF(9&lt;=$Q14,INDEX('BAZA PRAC'!$D$4:$D$61,$P14-4+9),"")</f>
        <v/>
      </c>
      <c r="AA14" s="26">
        <f>IF(10&lt;=$Q14,INDEX('BAZA PRAC'!$D$4:$D$61,$P14-4+10),"")</f>
        <v/>
      </c>
      <c r="AB14" s="26">
        <f>IF(11&lt;=$Q14,INDEX('BAZA PRAC'!$D$4:$D$61,$P14-4+11),"")</f>
        <v/>
      </c>
      <c r="AC14" s="26">
        <f>IF(12&lt;=$Q14,INDEX('BAZA PRAC'!$D$4:$D$61,$P14-4+12),"")</f>
        <v/>
      </c>
      <c r="AD14" s="26">
        <f>IF(13&lt;=$Q14,INDEX('BAZA PRAC'!$D$4:$D$61,$P14-4+13),"")</f>
        <v/>
      </c>
      <c r="AE14" s="26">
        <f>IF(14&lt;=$Q14,INDEX('BAZA PRAC'!$D$4:$D$61,$P14-4+14),"")</f>
        <v/>
      </c>
      <c r="AF14" s="26">
        <f>IF(15&lt;=$Q14,INDEX('BAZA PRAC'!$D$4:$D$61,$P14-4+15),"")</f>
        <v/>
      </c>
      <c r="AG14" s="26">
        <f>IF(16&lt;=$Q14,INDEX('BAZA PRAC'!$D$4:$D$61,$P14-4+16),"")</f>
        <v/>
      </c>
      <c r="AH14" s="26">
        <f>IF(17&lt;=$Q14,INDEX('BAZA PRAC'!$D$4:$D$61,$P14-4+17),"")</f>
        <v/>
      </c>
      <c r="AI14" s="26">
        <f>IF(18&lt;=$Q14,INDEX('BAZA PRAC'!$D$4:$D$61,$P14-4+18),"")</f>
        <v/>
      </c>
      <c r="AJ14" s="26">
        <f>IF(19&lt;=$Q14,INDEX('BAZA PRAC'!$D$4:$D$61,$P14-4+19),"")</f>
        <v/>
      </c>
      <c r="AK14" s="26">
        <f>IF(20&lt;=$Q14,INDEX('BAZA PRAC'!$D$4:$D$61,$P14-4+20),"")</f>
        <v/>
      </c>
      <c r="AL14" s="26">
        <f>IF(21&lt;=$Q14,INDEX('BAZA PRAC'!$D$4:$D$61,$P14-4+21),"")</f>
        <v/>
      </c>
      <c r="AM14" s="26">
        <f>IF(22&lt;=$Q14,INDEX('BAZA PRAC'!$D$4:$D$61,$P14-4+22),"")</f>
        <v/>
      </c>
      <c r="AN14" s="26">
        <f>IF(23&lt;=$Q14,INDEX('BAZA PRAC'!$D$4:$D$61,$P14-4+23),"")</f>
        <v/>
      </c>
      <c r="AO14" s="26">
        <f>IF(24&lt;=$Q14,INDEX('BAZA PRAC'!$D$4:$D$61,$P14-4+24),"")</f>
        <v/>
      </c>
      <c r="AP14" s="26">
        <f>IF(25&lt;=$Q14,INDEX('BAZA PRAC'!$D$4:$D$61,$P14-4+25),"")</f>
        <v/>
      </c>
      <c r="AQ14" s="26">
        <f>IF(26&lt;=$Q14,INDEX('BAZA PRAC'!$D$4:$D$61,$P14-4+26),"")</f>
        <v/>
      </c>
      <c r="AR14" s="26">
        <f>IF(27&lt;=$Q14,INDEX('BAZA PRAC'!$D$4:$D$61,$P14-4+27),"")</f>
        <v/>
      </c>
      <c r="AS14" s="26">
        <f>IF(28&lt;=$Q14,INDEX('BAZA PRAC'!$D$4:$D$61,$P14-4+28),"")</f>
        <v/>
      </c>
      <c r="AT14" s="26">
        <f>IF(29&lt;=$Q14,INDEX('BAZA PRAC'!$D$4:$D$61,$P14-4+29),"")</f>
        <v/>
      </c>
      <c r="AU14" s="26">
        <f>IF(30&lt;=$Q14,INDEX('BAZA PRAC'!$D$4:$D$61,$P14-4+30),"")</f>
        <v/>
      </c>
      <c r="AV14" s="26">
        <f>IF(31&lt;=$Q14,INDEX('BAZA PRAC'!$D$4:$D$61,$P14-4+31),"")</f>
        <v/>
      </c>
      <c r="AW14" s="26">
        <f>IF(32&lt;=$Q14,INDEX('BAZA PRAC'!$D$4:$D$61,$P14-4+32),"")</f>
        <v/>
      </c>
      <c r="AX14" s="26">
        <f>IF(33&lt;=$Q14,INDEX('BAZA PRAC'!$D$4:$D$61,$P14-4+33),"")</f>
        <v/>
      </c>
      <c r="AY14" s="26">
        <f>IF(34&lt;=$Q14,INDEX('BAZA PRAC'!$D$4:$D$61,$P14-4+34),"")</f>
        <v/>
      </c>
      <c r="AZ14" s="26">
        <f>IF(35&lt;=$Q14,INDEX('BAZA PRAC'!$D$4:$D$61,$P14-4+35),"")</f>
        <v/>
      </c>
      <c r="BA14" s="26">
        <f>IF(36&lt;=$Q14,INDEX('BAZA PRAC'!$D$4:$D$61,$P14-4+36),"")</f>
        <v/>
      </c>
      <c r="BB14" s="26">
        <f>IF(37&lt;=$Q14,INDEX('BAZA PRAC'!$D$4:$D$61,$P14-4+37),"")</f>
        <v/>
      </c>
      <c r="BC14" s="26">
        <f>IF(38&lt;=$Q14,INDEX('BAZA PRAC'!$D$4:$D$61,$P14-4+38),"")</f>
        <v/>
      </c>
      <c r="BD14" s="26">
        <f>IF(39&lt;=$Q14,INDEX('BAZA PRAC'!$D$4:$D$61,$P14-4+39),"")</f>
        <v/>
      </c>
      <c r="BE14" s="26">
        <f>IF(40&lt;=$Q14,INDEX('BAZA PRAC'!$D$4:$D$61,$P14-4+40),"")</f>
        <v/>
      </c>
      <c r="BF14" s="26">
        <f>IF(41&lt;=$Q14,INDEX('BAZA PRAC'!$D$4:$D$61,$P14-4+41),"")</f>
        <v/>
      </c>
      <c r="BG14" s="26">
        <f>IF(42&lt;=$Q14,INDEX('BAZA PRAC'!$D$4:$D$61,$P14-4+42),"")</f>
        <v/>
      </c>
      <c r="BH14" s="26">
        <f>IF(43&lt;=$Q14,INDEX('BAZA PRAC'!$D$4:$D$61,$P14-4+43),"")</f>
        <v/>
      </c>
      <c r="BI14" s="26">
        <f>IF(44&lt;=$Q14,INDEX('BAZA PRAC'!$D$4:$D$61,$P14-4+44),"")</f>
        <v/>
      </c>
      <c r="BJ14" s="26">
        <f>IF(45&lt;=$Q14,INDEX('BAZA PRAC'!$D$4:$D$61,$P14-4+45),"")</f>
        <v/>
      </c>
      <c r="BK14" s="26">
        <f>IF(46&lt;=$Q14,INDEX('BAZA PRAC'!$D$4:$D$61,$P14-4+46),"")</f>
        <v/>
      </c>
      <c r="BL14" s="26">
        <f>IF(47&lt;=$Q14,INDEX('BAZA PRAC'!$D$4:$D$61,$P14-4+47),"")</f>
        <v/>
      </c>
      <c r="BM14" s="26">
        <f>IF(48&lt;=$Q14,INDEX('BAZA PRAC'!$D$4:$D$61,$P14-4+48),"")</f>
        <v/>
      </c>
      <c r="BN14" s="26">
        <f>IF(49&lt;=$Q14,INDEX('BAZA PRAC'!$D$4:$D$61,$P14-4+49),"")</f>
        <v/>
      </c>
      <c r="BO14" s="26">
        <f>IF(50&lt;=$Q14,INDEX('BAZA PRAC'!$D$4:$D$61,$P14-4+50),"")</f>
        <v/>
      </c>
      <c r="BP14" s="26">
        <f>IF(51&lt;=$Q14,INDEX('BAZA PRAC'!$D$4:$D$61,$P14-4+51),"")</f>
        <v/>
      </c>
      <c r="BQ14" s="26">
        <f>IF(52&lt;=$Q14,INDEX('BAZA PRAC'!$D$4:$D$61,$P14-4+52),"")</f>
        <v/>
      </c>
      <c r="BR14" s="26">
        <f>IF(53&lt;=$Q14,INDEX('BAZA PRAC'!$D$4:$D$61,$P14-4+53),"")</f>
        <v/>
      </c>
      <c r="BS14" s="26">
        <f>IF(54&lt;=$Q14,INDEX('BAZA PRAC'!$D$4:$D$61,$P14-4+54),"")</f>
        <v/>
      </c>
      <c r="BT14" s="26">
        <f>IF(55&lt;=$Q14,INDEX('BAZA PRAC'!$D$4:$D$61,$P14-4+55),"")</f>
        <v/>
      </c>
      <c r="BU14" s="26">
        <f>IF(56&lt;=$Q14,INDEX('BAZA PRAC'!$D$4:$D$61,$P14-4+56),"")</f>
        <v/>
      </c>
      <c r="BV14" s="26">
        <f>IF(57&lt;=$Q14,INDEX('BAZA PRAC'!$D$4:$D$61,$P14-4+57),"")</f>
        <v/>
      </c>
      <c r="BW14" s="26">
        <f>IF(58&lt;=$Q14,INDEX('BAZA PRAC'!$D$4:$D$61,$P14-4+58),"")</f>
        <v/>
      </c>
      <c r="BX14" s="20" t="n"/>
      <c r="BY14" s="20" t="n"/>
    </row>
    <row r="15">
      <c r="A15" s="19">
        <f>IF($D15="","",COUNTA($D$11:$D15))</f>
        <v/>
      </c>
      <c r="B15" s="19">
        <f>IF($BX15&lt;&gt;"",$BX15,IF($D15="","",IFERROR(INDEX('BAZA PRAC'!$A$4:$A$61,MATCH($D15,'BAZA PRAC'!$D$4:$D$61,0)),"")))</f>
        <v/>
      </c>
      <c r="C15" s="20" t="n"/>
      <c r="D15" s="21" t="n"/>
      <c r="E15" s="19">
        <f>IF($BY15&lt;&gt;"",$BY15,IF($D15="","",IFERROR(INDEX('BAZA PRAC'!$E$4:$E$61,MATCH($D15,'BAZA PRAC'!$D$4:$D$61,0)),"")))</f>
        <v/>
      </c>
      <c r="F15" s="22" t="n"/>
      <c r="G15" s="23" t="n"/>
      <c r="H15" s="23" t="n"/>
      <c r="I15" s="23" t="n"/>
      <c r="J15" s="24">
        <f>IF($D15="","",N(G15)+N(H15)+N(I15))</f>
        <v/>
      </c>
      <c r="K15" s="24">
        <f>IF($D15="","",N(F15)*J15)</f>
        <v/>
      </c>
      <c r="L15" s="25" t="n"/>
      <c r="M15" s="24">
        <f>IF($D15="","",K15*(1-N(L15)))</f>
        <v/>
      </c>
      <c r="N15" s="21" t="n"/>
      <c r="P15" s="26">
        <f>IFERROR(VLOOKUP($C15,USTAWIENIA!$E$2:$H$8,3,FALSE),4)</f>
        <v/>
      </c>
      <c r="Q15" s="26">
        <f>IFERROR(VLOOKUP($C15,USTAWIENIA!$E$2:$H$8,4,FALSE),58)</f>
        <v/>
      </c>
      <c r="R15" s="26">
        <f>IF(1&lt;=$Q15,INDEX('BAZA PRAC'!$D$4:$D$61,$P15-4+1),"")</f>
        <v/>
      </c>
      <c r="S15" s="26">
        <f>IF(2&lt;=$Q15,INDEX('BAZA PRAC'!$D$4:$D$61,$P15-4+2),"")</f>
        <v/>
      </c>
      <c r="T15" s="26">
        <f>IF(3&lt;=$Q15,INDEX('BAZA PRAC'!$D$4:$D$61,$P15-4+3),"")</f>
        <v/>
      </c>
      <c r="U15" s="26">
        <f>IF(4&lt;=$Q15,INDEX('BAZA PRAC'!$D$4:$D$61,$P15-4+4),"")</f>
        <v/>
      </c>
      <c r="V15" s="26">
        <f>IF(5&lt;=$Q15,INDEX('BAZA PRAC'!$D$4:$D$61,$P15-4+5),"")</f>
        <v/>
      </c>
      <c r="W15" s="26">
        <f>IF(6&lt;=$Q15,INDEX('BAZA PRAC'!$D$4:$D$61,$P15-4+6),"")</f>
        <v/>
      </c>
      <c r="X15" s="26">
        <f>IF(7&lt;=$Q15,INDEX('BAZA PRAC'!$D$4:$D$61,$P15-4+7),"")</f>
        <v/>
      </c>
      <c r="Y15" s="26">
        <f>IF(8&lt;=$Q15,INDEX('BAZA PRAC'!$D$4:$D$61,$P15-4+8),"")</f>
        <v/>
      </c>
      <c r="Z15" s="26">
        <f>IF(9&lt;=$Q15,INDEX('BAZA PRAC'!$D$4:$D$61,$P15-4+9),"")</f>
        <v/>
      </c>
      <c r="AA15" s="26">
        <f>IF(10&lt;=$Q15,INDEX('BAZA PRAC'!$D$4:$D$61,$P15-4+10),"")</f>
        <v/>
      </c>
      <c r="AB15" s="26">
        <f>IF(11&lt;=$Q15,INDEX('BAZA PRAC'!$D$4:$D$61,$P15-4+11),"")</f>
        <v/>
      </c>
      <c r="AC15" s="26">
        <f>IF(12&lt;=$Q15,INDEX('BAZA PRAC'!$D$4:$D$61,$P15-4+12),"")</f>
        <v/>
      </c>
      <c r="AD15" s="26">
        <f>IF(13&lt;=$Q15,INDEX('BAZA PRAC'!$D$4:$D$61,$P15-4+13),"")</f>
        <v/>
      </c>
      <c r="AE15" s="26">
        <f>IF(14&lt;=$Q15,INDEX('BAZA PRAC'!$D$4:$D$61,$P15-4+14),"")</f>
        <v/>
      </c>
      <c r="AF15" s="26">
        <f>IF(15&lt;=$Q15,INDEX('BAZA PRAC'!$D$4:$D$61,$P15-4+15),"")</f>
        <v/>
      </c>
      <c r="AG15" s="26">
        <f>IF(16&lt;=$Q15,INDEX('BAZA PRAC'!$D$4:$D$61,$P15-4+16),"")</f>
        <v/>
      </c>
      <c r="AH15" s="26">
        <f>IF(17&lt;=$Q15,INDEX('BAZA PRAC'!$D$4:$D$61,$P15-4+17),"")</f>
        <v/>
      </c>
      <c r="AI15" s="26">
        <f>IF(18&lt;=$Q15,INDEX('BAZA PRAC'!$D$4:$D$61,$P15-4+18),"")</f>
        <v/>
      </c>
      <c r="AJ15" s="26">
        <f>IF(19&lt;=$Q15,INDEX('BAZA PRAC'!$D$4:$D$61,$P15-4+19),"")</f>
        <v/>
      </c>
      <c r="AK15" s="26">
        <f>IF(20&lt;=$Q15,INDEX('BAZA PRAC'!$D$4:$D$61,$P15-4+20),"")</f>
        <v/>
      </c>
      <c r="AL15" s="26">
        <f>IF(21&lt;=$Q15,INDEX('BAZA PRAC'!$D$4:$D$61,$P15-4+21),"")</f>
        <v/>
      </c>
      <c r="AM15" s="26">
        <f>IF(22&lt;=$Q15,INDEX('BAZA PRAC'!$D$4:$D$61,$P15-4+22),"")</f>
        <v/>
      </c>
      <c r="AN15" s="26">
        <f>IF(23&lt;=$Q15,INDEX('BAZA PRAC'!$D$4:$D$61,$P15-4+23),"")</f>
        <v/>
      </c>
      <c r="AO15" s="26">
        <f>IF(24&lt;=$Q15,INDEX('BAZA PRAC'!$D$4:$D$61,$P15-4+24),"")</f>
        <v/>
      </c>
      <c r="AP15" s="26">
        <f>IF(25&lt;=$Q15,INDEX('BAZA PRAC'!$D$4:$D$61,$P15-4+25),"")</f>
        <v/>
      </c>
      <c r="AQ15" s="26">
        <f>IF(26&lt;=$Q15,INDEX('BAZA PRAC'!$D$4:$D$61,$P15-4+26),"")</f>
        <v/>
      </c>
      <c r="AR15" s="26">
        <f>IF(27&lt;=$Q15,INDEX('BAZA PRAC'!$D$4:$D$61,$P15-4+27),"")</f>
        <v/>
      </c>
      <c r="AS15" s="26">
        <f>IF(28&lt;=$Q15,INDEX('BAZA PRAC'!$D$4:$D$61,$P15-4+28),"")</f>
        <v/>
      </c>
      <c r="AT15" s="26">
        <f>IF(29&lt;=$Q15,INDEX('BAZA PRAC'!$D$4:$D$61,$P15-4+29),"")</f>
        <v/>
      </c>
      <c r="AU15" s="26">
        <f>IF(30&lt;=$Q15,INDEX('BAZA PRAC'!$D$4:$D$61,$P15-4+30),"")</f>
        <v/>
      </c>
      <c r="AV15" s="26">
        <f>IF(31&lt;=$Q15,INDEX('BAZA PRAC'!$D$4:$D$61,$P15-4+31),"")</f>
        <v/>
      </c>
      <c r="AW15" s="26">
        <f>IF(32&lt;=$Q15,INDEX('BAZA PRAC'!$D$4:$D$61,$P15-4+32),"")</f>
        <v/>
      </c>
      <c r="AX15" s="26">
        <f>IF(33&lt;=$Q15,INDEX('BAZA PRAC'!$D$4:$D$61,$P15-4+33),"")</f>
        <v/>
      </c>
      <c r="AY15" s="26">
        <f>IF(34&lt;=$Q15,INDEX('BAZA PRAC'!$D$4:$D$61,$P15-4+34),"")</f>
        <v/>
      </c>
      <c r="AZ15" s="26">
        <f>IF(35&lt;=$Q15,INDEX('BAZA PRAC'!$D$4:$D$61,$P15-4+35),"")</f>
        <v/>
      </c>
      <c r="BA15" s="26">
        <f>IF(36&lt;=$Q15,INDEX('BAZA PRAC'!$D$4:$D$61,$P15-4+36),"")</f>
        <v/>
      </c>
      <c r="BB15" s="26">
        <f>IF(37&lt;=$Q15,INDEX('BAZA PRAC'!$D$4:$D$61,$P15-4+37),"")</f>
        <v/>
      </c>
      <c r="BC15" s="26">
        <f>IF(38&lt;=$Q15,INDEX('BAZA PRAC'!$D$4:$D$61,$P15-4+38),"")</f>
        <v/>
      </c>
      <c r="BD15" s="26">
        <f>IF(39&lt;=$Q15,INDEX('BAZA PRAC'!$D$4:$D$61,$P15-4+39),"")</f>
        <v/>
      </c>
      <c r="BE15" s="26">
        <f>IF(40&lt;=$Q15,INDEX('BAZA PRAC'!$D$4:$D$61,$P15-4+40),"")</f>
        <v/>
      </c>
      <c r="BF15" s="26">
        <f>IF(41&lt;=$Q15,INDEX('BAZA PRAC'!$D$4:$D$61,$P15-4+41),"")</f>
        <v/>
      </c>
      <c r="BG15" s="26">
        <f>IF(42&lt;=$Q15,INDEX('BAZA PRAC'!$D$4:$D$61,$P15-4+42),"")</f>
        <v/>
      </c>
      <c r="BH15" s="26">
        <f>IF(43&lt;=$Q15,INDEX('BAZA PRAC'!$D$4:$D$61,$P15-4+43),"")</f>
        <v/>
      </c>
      <c r="BI15" s="26">
        <f>IF(44&lt;=$Q15,INDEX('BAZA PRAC'!$D$4:$D$61,$P15-4+44),"")</f>
        <v/>
      </c>
      <c r="BJ15" s="26">
        <f>IF(45&lt;=$Q15,INDEX('BAZA PRAC'!$D$4:$D$61,$P15-4+45),"")</f>
        <v/>
      </c>
      <c r="BK15" s="26">
        <f>IF(46&lt;=$Q15,INDEX('BAZA PRAC'!$D$4:$D$61,$P15-4+46),"")</f>
        <v/>
      </c>
      <c r="BL15" s="26">
        <f>IF(47&lt;=$Q15,INDEX('BAZA PRAC'!$D$4:$D$61,$P15-4+47),"")</f>
        <v/>
      </c>
      <c r="BM15" s="26">
        <f>IF(48&lt;=$Q15,INDEX('BAZA PRAC'!$D$4:$D$61,$P15-4+48),"")</f>
        <v/>
      </c>
      <c r="BN15" s="26">
        <f>IF(49&lt;=$Q15,INDEX('BAZA PRAC'!$D$4:$D$61,$P15-4+49),"")</f>
        <v/>
      </c>
      <c r="BO15" s="26">
        <f>IF(50&lt;=$Q15,INDEX('BAZA PRAC'!$D$4:$D$61,$P15-4+50),"")</f>
        <v/>
      </c>
      <c r="BP15" s="26">
        <f>IF(51&lt;=$Q15,INDEX('BAZA PRAC'!$D$4:$D$61,$P15-4+51),"")</f>
        <v/>
      </c>
      <c r="BQ15" s="26">
        <f>IF(52&lt;=$Q15,INDEX('BAZA PRAC'!$D$4:$D$61,$P15-4+52),"")</f>
        <v/>
      </c>
      <c r="BR15" s="26">
        <f>IF(53&lt;=$Q15,INDEX('BAZA PRAC'!$D$4:$D$61,$P15-4+53),"")</f>
        <v/>
      </c>
      <c r="BS15" s="26">
        <f>IF(54&lt;=$Q15,INDEX('BAZA PRAC'!$D$4:$D$61,$P15-4+54),"")</f>
        <v/>
      </c>
      <c r="BT15" s="26">
        <f>IF(55&lt;=$Q15,INDEX('BAZA PRAC'!$D$4:$D$61,$P15-4+55),"")</f>
        <v/>
      </c>
      <c r="BU15" s="26">
        <f>IF(56&lt;=$Q15,INDEX('BAZA PRAC'!$D$4:$D$61,$P15-4+56),"")</f>
        <v/>
      </c>
      <c r="BV15" s="26">
        <f>IF(57&lt;=$Q15,INDEX('BAZA PRAC'!$D$4:$D$61,$P15-4+57),"")</f>
        <v/>
      </c>
      <c r="BW15" s="26">
        <f>IF(58&lt;=$Q15,INDEX('BAZA PRAC'!$D$4:$D$61,$P15-4+58),"")</f>
        <v/>
      </c>
      <c r="BX15" s="20" t="n"/>
      <c r="BY15" s="20" t="n"/>
    </row>
    <row r="16">
      <c r="A16" s="27">
        <f>IF($D16="","",COUNTA($D$11:$D16))</f>
        <v/>
      </c>
      <c r="B16" s="27">
        <f>IF($BX16&lt;&gt;"",$BX16,IF($D16="","",IFERROR(INDEX('BAZA PRAC'!$A$4:$A$61,MATCH($D16,'BAZA PRAC'!$D$4:$D$61,0)),"")))</f>
        <v/>
      </c>
      <c r="C16" s="20" t="n"/>
      <c r="D16" s="21" t="n"/>
      <c r="E16" s="27">
        <f>IF($BY16&lt;&gt;"",$BY16,IF($D16="","",IFERROR(INDEX('BAZA PRAC'!$E$4:$E$61,MATCH($D16,'BAZA PRAC'!$D$4:$D$61,0)),"")))</f>
        <v/>
      </c>
      <c r="F16" s="22" t="n"/>
      <c r="G16" s="23" t="n"/>
      <c r="H16" s="23" t="n"/>
      <c r="I16" s="23" t="n"/>
      <c r="J16" s="28">
        <f>IF($D16="","",N(G16)+N(H16)+N(I16))</f>
        <v/>
      </c>
      <c r="K16" s="28">
        <f>IF($D16="","",N(F16)*J16)</f>
        <v/>
      </c>
      <c r="L16" s="25" t="n"/>
      <c r="M16" s="28">
        <f>IF($D16="","",K16*(1-N(L16)))</f>
        <v/>
      </c>
      <c r="N16" s="21" t="n"/>
      <c r="P16" s="26">
        <f>IFERROR(VLOOKUP($C16,USTAWIENIA!$E$2:$H$8,3,FALSE),4)</f>
        <v/>
      </c>
      <c r="Q16" s="26">
        <f>IFERROR(VLOOKUP($C16,USTAWIENIA!$E$2:$H$8,4,FALSE),58)</f>
        <v/>
      </c>
      <c r="R16" s="26">
        <f>IF(1&lt;=$Q16,INDEX('BAZA PRAC'!$D$4:$D$61,$P16-4+1),"")</f>
        <v/>
      </c>
      <c r="S16" s="26">
        <f>IF(2&lt;=$Q16,INDEX('BAZA PRAC'!$D$4:$D$61,$P16-4+2),"")</f>
        <v/>
      </c>
      <c r="T16" s="26">
        <f>IF(3&lt;=$Q16,INDEX('BAZA PRAC'!$D$4:$D$61,$P16-4+3),"")</f>
        <v/>
      </c>
      <c r="U16" s="26">
        <f>IF(4&lt;=$Q16,INDEX('BAZA PRAC'!$D$4:$D$61,$P16-4+4),"")</f>
        <v/>
      </c>
      <c r="V16" s="26">
        <f>IF(5&lt;=$Q16,INDEX('BAZA PRAC'!$D$4:$D$61,$P16-4+5),"")</f>
        <v/>
      </c>
      <c r="W16" s="26">
        <f>IF(6&lt;=$Q16,INDEX('BAZA PRAC'!$D$4:$D$61,$P16-4+6),"")</f>
        <v/>
      </c>
      <c r="X16" s="26">
        <f>IF(7&lt;=$Q16,INDEX('BAZA PRAC'!$D$4:$D$61,$P16-4+7),"")</f>
        <v/>
      </c>
      <c r="Y16" s="26">
        <f>IF(8&lt;=$Q16,INDEX('BAZA PRAC'!$D$4:$D$61,$P16-4+8),"")</f>
        <v/>
      </c>
      <c r="Z16" s="26">
        <f>IF(9&lt;=$Q16,INDEX('BAZA PRAC'!$D$4:$D$61,$P16-4+9),"")</f>
        <v/>
      </c>
      <c r="AA16" s="26">
        <f>IF(10&lt;=$Q16,INDEX('BAZA PRAC'!$D$4:$D$61,$P16-4+10),"")</f>
        <v/>
      </c>
      <c r="AB16" s="26">
        <f>IF(11&lt;=$Q16,INDEX('BAZA PRAC'!$D$4:$D$61,$P16-4+11),"")</f>
        <v/>
      </c>
      <c r="AC16" s="26">
        <f>IF(12&lt;=$Q16,INDEX('BAZA PRAC'!$D$4:$D$61,$P16-4+12),"")</f>
        <v/>
      </c>
      <c r="AD16" s="26">
        <f>IF(13&lt;=$Q16,INDEX('BAZA PRAC'!$D$4:$D$61,$P16-4+13),"")</f>
        <v/>
      </c>
      <c r="AE16" s="26">
        <f>IF(14&lt;=$Q16,INDEX('BAZA PRAC'!$D$4:$D$61,$P16-4+14),"")</f>
        <v/>
      </c>
      <c r="AF16" s="26">
        <f>IF(15&lt;=$Q16,INDEX('BAZA PRAC'!$D$4:$D$61,$P16-4+15),"")</f>
        <v/>
      </c>
      <c r="AG16" s="26">
        <f>IF(16&lt;=$Q16,INDEX('BAZA PRAC'!$D$4:$D$61,$P16-4+16),"")</f>
        <v/>
      </c>
      <c r="AH16" s="26">
        <f>IF(17&lt;=$Q16,INDEX('BAZA PRAC'!$D$4:$D$61,$P16-4+17),"")</f>
        <v/>
      </c>
      <c r="AI16" s="26">
        <f>IF(18&lt;=$Q16,INDEX('BAZA PRAC'!$D$4:$D$61,$P16-4+18),"")</f>
        <v/>
      </c>
      <c r="AJ16" s="26">
        <f>IF(19&lt;=$Q16,INDEX('BAZA PRAC'!$D$4:$D$61,$P16-4+19),"")</f>
        <v/>
      </c>
      <c r="AK16" s="26">
        <f>IF(20&lt;=$Q16,INDEX('BAZA PRAC'!$D$4:$D$61,$P16-4+20),"")</f>
        <v/>
      </c>
      <c r="AL16" s="26">
        <f>IF(21&lt;=$Q16,INDEX('BAZA PRAC'!$D$4:$D$61,$P16-4+21),"")</f>
        <v/>
      </c>
      <c r="AM16" s="26">
        <f>IF(22&lt;=$Q16,INDEX('BAZA PRAC'!$D$4:$D$61,$P16-4+22),"")</f>
        <v/>
      </c>
      <c r="AN16" s="26">
        <f>IF(23&lt;=$Q16,INDEX('BAZA PRAC'!$D$4:$D$61,$P16-4+23),"")</f>
        <v/>
      </c>
      <c r="AO16" s="26">
        <f>IF(24&lt;=$Q16,INDEX('BAZA PRAC'!$D$4:$D$61,$P16-4+24),"")</f>
        <v/>
      </c>
      <c r="AP16" s="26">
        <f>IF(25&lt;=$Q16,INDEX('BAZA PRAC'!$D$4:$D$61,$P16-4+25),"")</f>
        <v/>
      </c>
      <c r="AQ16" s="26">
        <f>IF(26&lt;=$Q16,INDEX('BAZA PRAC'!$D$4:$D$61,$P16-4+26),"")</f>
        <v/>
      </c>
      <c r="AR16" s="26">
        <f>IF(27&lt;=$Q16,INDEX('BAZA PRAC'!$D$4:$D$61,$P16-4+27),"")</f>
        <v/>
      </c>
      <c r="AS16" s="26">
        <f>IF(28&lt;=$Q16,INDEX('BAZA PRAC'!$D$4:$D$61,$P16-4+28),"")</f>
        <v/>
      </c>
      <c r="AT16" s="26">
        <f>IF(29&lt;=$Q16,INDEX('BAZA PRAC'!$D$4:$D$61,$P16-4+29),"")</f>
        <v/>
      </c>
      <c r="AU16" s="26">
        <f>IF(30&lt;=$Q16,INDEX('BAZA PRAC'!$D$4:$D$61,$P16-4+30),"")</f>
        <v/>
      </c>
      <c r="AV16" s="26">
        <f>IF(31&lt;=$Q16,INDEX('BAZA PRAC'!$D$4:$D$61,$P16-4+31),"")</f>
        <v/>
      </c>
      <c r="AW16" s="26">
        <f>IF(32&lt;=$Q16,INDEX('BAZA PRAC'!$D$4:$D$61,$P16-4+32),"")</f>
        <v/>
      </c>
      <c r="AX16" s="26">
        <f>IF(33&lt;=$Q16,INDEX('BAZA PRAC'!$D$4:$D$61,$P16-4+33),"")</f>
        <v/>
      </c>
      <c r="AY16" s="26">
        <f>IF(34&lt;=$Q16,INDEX('BAZA PRAC'!$D$4:$D$61,$P16-4+34),"")</f>
        <v/>
      </c>
      <c r="AZ16" s="26">
        <f>IF(35&lt;=$Q16,INDEX('BAZA PRAC'!$D$4:$D$61,$P16-4+35),"")</f>
        <v/>
      </c>
      <c r="BA16" s="26">
        <f>IF(36&lt;=$Q16,INDEX('BAZA PRAC'!$D$4:$D$61,$P16-4+36),"")</f>
        <v/>
      </c>
      <c r="BB16" s="26">
        <f>IF(37&lt;=$Q16,INDEX('BAZA PRAC'!$D$4:$D$61,$P16-4+37),"")</f>
        <v/>
      </c>
      <c r="BC16" s="26">
        <f>IF(38&lt;=$Q16,INDEX('BAZA PRAC'!$D$4:$D$61,$P16-4+38),"")</f>
        <v/>
      </c>
      <c r="BD16" s="26">
        <f>IF(39&lt;=$Q16,INDEX('BAZA PRAC'!$D$4:$D$61,$P16-4+39),"")</f>
        <v/>
      </c>
      <c r="BE16" s="26">
        <f>IF(40&lt;=$Q16,INDEX('BAZA PRAC'!$D$4:$D$61,$P16-4+40),"")</f>
        <v/>
      </c>
      <c r="BF16" s="26">
        <f>IF(41&lt;=$Q16,INDEX('BAZA PRAC'!$D$4:$D$61,$P16-4+41),"")</f>
        <v/>
      </c>
      <c r="BG16" s="26">
        <f>IF(42&lt;=$Q16,INDEX('BAZA PRAC'!$D$4:$D$61,$P16-4+42),"")</f>
        <v/>
      </c>
      <c r="BH16" s="26">
        <f>IF(43&lt;=$Q16,INDEX('BAZA PRAC'!$D$4:$D$61,$P16-4+43),"")</f>
        <v/>
      </c>
      <c r="BI16" s="26">
        <f>IF(44&lt;=$Q16,INDEX('BAZA PRAC'!$D$4:$D$61,$P16-4+44),"")</f>
        <v/>
      </c>
      <c r="BJ16" s="26">
        <f>IF(45&lt;=$Q16,INDEX('BAZA PRAC'!$D$4:$D$61,$P16-4+45),"")</f>
        <v/>
      </c>
      <c r="BK16" s="26">
        <f>IF(46&lt;=$Q16,INDEX('BAZA PRAC'!$D$4:$D$61,$P16-4+46),"")</f>
        <v/>
      </c>
      <c r="BL16" s="26">
        <f>IF(47&lt;=$Q16,INDEX('BAZA PRAC'!$D$4:$D$61,$P16-4+47),"")</f>
        <v/>
      </c>
      <c r="BM16" s="26">
        <f>IF(48&lt;=$Q16,INDEX('BAZA PRAC'!$D$4:$D$61,$P16-4+48),"")</f>
        <v/>
      </c>
      <c r="BN16" s="26">
        <f>IF(49&lt;=$Q16,INDEX('BAZA PRAC'!$D$4:$D$61,$P16-4+49),"")</f>
        <v/>
      </c>
      <c r="BO16" s="26">
        <f>IF(50&lt;=$Q16,INDEX('BAZA PRAC'!$D$4:$D$61,$P16-4+50),"")</f>
        <v/>
      </c>
      <c r="BP16" s="26">
        <f>IF(51&lt;=$Q16,INDEX('BAZA PRAC'!$D$4:$D$61,$P16-4+51),"")</f>
        <v/>
      </c>
      <c r="BQ16" s="26">
        <f>IF(52&lt;=$Q16,INDEX('BAZA PRAC'!$D$4:$D$61,$P16-4+52),"")</f>
        <v/>
      </c>
      <c r="BR16" s="26">
        <f>IF(53&lt;=$Q16,INDEX('BAZA PRAC'!$D$4:$D$61,$P16-4+53),"")</f>
        <v/>
      </c>
      <c r="BS16" s="26">
        <f>IF(54&lt;=$Q16,INDEX('BAZA PRAC'!$D$4:$D$61,$P16-4+54),"")</f>
        <v/>
      </c>
      <c r="BT16" s="26">
        <f>IF(55&lt;=$Q16,INDEX('BAZA PRAC'!$D$4:$D$61,$P16-4+55),"")</f>
        <v/>
      </c>
      <c r="BU16" s="26">
        <f>IF(56&lt;=$Q16,INDEX('BAZA PRAC'!$D$4:$D$61,$P16-4+56),"")</f>
        <v/>
      </c>
      <c r="BV16" s="26">
        <f>IF(57&lt;=$Q16,INDEX('BAZA PRAC'!$D$4:$D$61,$P16-4+57),"")</f>
        <v/>
      </c>
      <c r="BW16" s="26">
        <f>IF(58&lt;=$Q16,INDEX('BAZA PRAC'!$D$4:$D$61,$P16-4+58),"")</f>
        <v/>
      </c>
      <c r="BX16" s="20" t="n"/>
      <c r="BY16" s="20" t="n"/>
    </row>
    <row r="17">
      <c r="A17" s="19">
        <f>IF($D17="","",COUNTA($D$11:$D17))</f>
        <v/>
      </c>
      <c r="B17" s="19">
        <f>IF($BX17&lt;&gt;"",$BX17,IF($D17="","",IFERROR(INDEX('BAZA PRAC'!$A$4:$A$61,MATCH($D17,'BAZA PRAC'!$D$4:$D$61,0)),"")))</f>
        <v/>
      </c>
      <c r="C17" s="20" t="n"/>
      <c r="D17" s="21" t="n"/>
      <c r="E17" s="19">
        <f>IF($BY17&lt;&gt;"",$BY17,IF($D17="","",IFERROR(INDEX('BAZA PRAC'!$E$4:$E$61,MATCH($D17,'BAZA PRAC'!$D$4:$D$61,0)),"")))</f>
        <v/>
      </c>
      <c r="F17" s="22" t="n"/>
      <c r="G17" s="23" t="n"/>
      <c r="H17" s="23" t="n"/>
      <c r="I17" s="23" t="n"/>
      <c r="J17" s="24">
        <f>IF($D17="","",N(G17)+N(H17)+N(I17))</f>
        <v/>
      </c>
      <c r="K17" s="24">
        <f>IF($D17="","",N(F17)*J17)</f>
        <v/>
      </c>
      <c r="L17" s="25" t="n"/>
      <c r="M17" s="24">
        <f>IF($D17="","",K17*(1-N(L17)))</f>
        <v/>
      </c>
      <c r="N17" s="21" t="n"/>
      <c r="P17" s="26">
        <f>IFERROR(VLOOKUP($C17,USTAWIENIA!$E$2:$H$8,3,FALSE),4)</f>
        <v/>
      </c>
      <c r="Q17" s="26">
        <f>IFERROR(VLOOKUP($C17,USTAWIENIA!$E$2:$H$8,4,FALSE),58)</f>
        <v/>
      </c>
      <c r="R17" s="26">
        <f>IF(1&lt;=$Q17,INDEX('BAZA PRAC'!$D$4:$D$61,$P17-4+1),"")</f>
        <v/>
      </c>
      <c r="S17" s="26">
        <f>IF(2&lt;=$Q17,INDEX('BAZA PRAC'!$D$4:$D$61,$P17-4+2),"")</f>
        <v/>
      </c>
      <c r="T17" s="26">
        <f>IF(3&lt;=$Q17,INDEX('BAZA PRAC'!$D$4:$D$61,$P17-4+3),"")</f>
        <v/>
      </c>
      <c r="U17" s="26">
        <f>IF(4&lt;=$Q17,INDEX('BAZA PRAC'!$D$4:$D$61,$P17-4+4),"")</f>
        <v/>
      </c>
      <c r="V17" s="26">
        <f>IF(5&lt;=$Q17,INDEX('BAZA PRAC'!$D$4:$D$61,$P17-4+5),"")</f>
        <v/>
      </c>
      <c r="W17" s="26">
        <f>IF(6&lt;=$Q17,INDEX('BAZA PRAC'!$D$4:$D$61,$P17-4+6),"")</f>
        <v/>
      </c>
      <c r="X17" s="26">
        <f>IF(7&lt;=$Q17,INDEX('BAZA PRAC'!$D$4:$D$61,$P17-4+7),"")</f>
        <v/>
      </c>
      <c r="Y17" s="26">
        <f>IF(8&lt;=$Q17,INDEX('BAZA PRAC'!$D$4:$D$61,$P17-4+8),"")</f>
        <v/>
      </c>
      <c r="Z17" s="26">
        <f>IF(9&lt;=$Q17,INDEX('BAZA PRAC'!$D$4:$D$61,$P17-4+9),"")</f>
        <v/>
      </c>
      <c r="AA17" s="26">
        <f>IF(10&lt;=$Q17,INDEX('BAZA PRAC'!$D$4:$D$61,$P17-4+10),"")</f>
        <v/>
      </c>
      <c r="AB17" s="26">
        <f>IF(11&lt;=$Q17,INDEX('BAZA PRAC'!$D$4:$D$61,$P17-4+11),"")</f>
        <v/>
      </c>
      <c r="AC17" s="26">
        <f>IF(12&lt;=$Q17,INDEX('BAZA PRAC'!$D$4:$D$61,$P17-4+12),"")</f>
        <v/>
      </c>
      <c r="AD17" s="26">
        <f>IF(13&lt;=$Q17,INDEX('BAZA PRAC'!$D$4:$D$61,$P17-4+13),"")</f>
        <v/>
      </c>
      <c r="AE17" s="26">
        <f>IF(14&lt;=$Q17,INDEX('BAZA PRAC'!$D$4:$D$61,$P17-4+14),"")</f>
        <v/>
      </c>
      <c r="AF17" s="26">
        <f>IF(15&lt;=$Q17,INDEX('BAZA PRAC'!$D$4:$D$61,$P17-4+15),"")</f>
        <v/>
      </c>
      <c r="AG17" s="26">
        <f>IF(16&lt;=$Q17,INDEX('BAZA PRAC'!$D$4:$D$61,$P17-4+16),"")</f>
        <v/>
      </c>
      <c r="AH17" s="26">
        <f>IF(17&lt;=$Q17,INDEX('BAZA PRAC'!$D$4:$D$61,$P17-4+17),"")</f>
        <v/>
      </c>
      <c r="AI17" s="26">
        <f>IF(18&lt;=$Q17,INDEX('BAZA PRAC'!$D$4:$D$61,$P17-4+18),"")</f>
        <v/>
      </c>
      <c r="AJ17" s="26">
        <f>IF(19&lt;=$Q17,INDEX('BAZA PRAC'!$D$4:$D$61,$P17-4+19),"")</f>
        <v/>
      </c>
      <c r="AK17" s="26">
        <f>IF(20&lt;=$Q17,INDEX('BAZA PRAC'!$D$4:$D$61,$P17-4+20),"")</f>
        <v/>
      </c>
      <c r="AL17" s="26">
        <f>IF(21&lt;=$Q17,INDEX('BAZA PRAC'!$D$4:$D$61,$P17-4+21),"")</f>
        <v/>
      </c>
      <c r="AM17" s="26">
        <f>IF(22&lt;=$Q17,INDEX('BAZA PRAC'!$D$4:$D$61,$P17-4+22),"")</f>
        <v/>
      </c>
      <c r="AN17" s="26">
        <f>IF(23&lt;=$Q17,INDEX('BAZA PRAC'!$D$4:$D$61,$P17-4+23),"")</f>
        <v/>
      </c>
      <c r="AO17" s="26">
        <f>IF(24&lt;=$Q17,INDEX('BAZA PRAC'!$D$4:$D$61,$P17-4+24),"")</f>
        <v/>
      </c>
      <c r="AP17" s="26">
        <f>IF(25&lt;=$Q17,INDEX('BAZA PRAC'!$D$4:$D$61,$P17-4+25),"")</f>
        <v/>
      </c>
      <c r="AQ17" s="26">
        <f>IF(26&lt;=$Q17,INDEX('BAZA PRAC'!$D$4:$D$61,$P17-4+26),"")</f>
        <v/>
      </c>
      <c r="AR17" s="26">
        <f>IF(27&lt;=$Q17,INDEX('BAZA PRAC'!$D$4:$D$61,$P17-4+27),"")</f>
        <v/>
      </c>
      <c r="AS17" s="26">
        <f>IF(28&lt;=$Q17,INDEX('BAZA PRAC'!$D$4:$D$61,$P17-4+28),"")</f>
        <v/>
      </c>
      <c r="AT17" s="26">
        <f>IF(29&lt;=$Q17,INDEX('BAZA PRAC'!$D$4:$D$61,$P17-4+29),"")</f>
        <v/>
      </c>
      <c r="AU17" s="26">
        <f>IF(30&lt;=$Q17,INDEX('BAZA PRAC'!$D$4:$D$61,$P17-4+30),"")</f>
        <v/>
      </c>
      <c r="AV17" s="26">
        <f>IF(31&lt;=$Q17,INDEX('BAZA PRAC'!$D$4:$D$61,$P17-4+31),"")</f>
        <v/>
      </c>
      <c r="AW17" s="26">
        <f>IF(32&lt;=$Q17,INDEX('BAZA PRAC'!$D$4:$D$61,$P17-4+32),"")</f>
        <v/>
      </c>
      <c r="AX17" s="26">
        <f>IF(33&lt;=$Q17,INDEX('BAZA PRAC'!$D$4:$D$61,$P17-4+33),"")</f>
        <v/>
      </c>
      <c r="AY17" s="26">
        <f>IF(34&lt;=$Q17,INDEX('BAZA PRAC'!$D$4:$D$61,$P17-4+34),"")</f>
        <v/>
      </c>
      <c r="AZ17" s="26">
        <f>IF(35&lt;=$Q17,INDEX('BAZA PRAC'!$D$4:$D$61,$P17-4+35),"")</f>
        <v/>
      </c>
      <c r="BA17" s="26">
        <f>IF(36&lt;=$Q17,INDEX('BAZA PRAC'!$D$4:$D$61,$P17-4+36),"")</f>
        <v/>
      </c>
      <c r="BB17" s="26">
        <f>IF(37&lt;=$Q17,INDEX('BAZA PRAC'!$D$4:$D$61,$P17-4+37),"")</f>
        <v/>
      </c>
      <c r="BC17" s="26">
        <f>IF(38&lt;=$Q17,INDEX('BAZA PRAC'!$D$4:$D$61,$P17-4+38),"")</f>
        <v/>
      </c>
      <c r="BD17" s="26">
        <f>IF(39&lt;=$Q17,INDEX('BAZA PRAC'!$D$4:$D$61,$P17-4+39),"")</f>
        <v/>
      </c>
      <c r="BE17" s="26">
        <f>IF(40&lt;=$Q17,INDEX('BAZA PRAC'!$D$4:$D$61,$P17-4+40),"")</f>
        <v/>
      </c>
      <c r="BF17" s="26">
        <f>IF(41&lt;=$Q17,INDEX('BAZA PRAC'!$D$4:$D$61,$P17-4+41),"")</f>
        <v/>
      </c>
      <c r="BG17" s="26">
        <f>IF(42&lt;=$Q17,INDEX('BAZA PRAC'!$D$4:$D$61,$P17-4+42),"")</f>
        <v/>
      </c>
      <c r="BH17" s="26">
        <f>IF(43&lt;=$Q17,INDEX('BAZA PRAC'!$D$4:$D$61,$P17-4+43),"")</f>
        <v/>
      </c>
      <c r="BI17" s="26">
        <f>IF(44&lt;=$Q17,INDEX('BAZA PRAC'!$D$4:$D$61,$P17-4+44),"")</f>
        <v/>
      </c>
      <c r="BJ17" s="26">
        <f>IF(45&lt;=$Q17,INDEX('BAZA PRAC'!$D$4:$D$61,$P17-4+45),"")</f>
        <v/>
      </c>
      <c r="BK17" s="26">
        <f>IF(46&lt;=$Q17,INDEX('BAZA PRAC'!$D$4:$D$61,$P17-4+46),"")</f>
        <v/>
      </c>
      <c r="BL17" s="26">
        <f>IF(47&lt;=$Q17,INDEX('BAZA PRAC'!$D$4:$D$61,$P17-4+47),"")</f>
        <v/>
      </c>
      <c r="BM17" s="26">
        <f>IF(48&lt;=$Q17,INDEX('BAZA PRAC'!$D$4:$D$61,$P17-4+48),"")</f>
        <v/>
      </c>
      <c r="BN17" s="26">
        <f>IF(49&lt;=$Q17,INDEX('BAZA PRAC'!$D$4:$D$61,$P17-4+49),"")</f>
        <v/>
      </c>
      <c r="BO17" s="26">
        <f>IF(50&lt;=$Q17,INDEX('BAZA PRAC'!$D$4:$D$61,$P17-4+50),"")</f>
        <v/>
      </c>
      <c r="BP17" s="26">
        <f>IF(51&lt;=$Q17,INDEX('BAZA PRAC'!$D$4:$D$61,$P17-4+51),"")</f>
        <v/>
      </c>
      <c r="BQ17" s="26">
        <f>IF(52&lt;=$Q17,INDEX('BAZA PRAC'!$D$4:$D$61,$P17-4+52),"")</f>
        <v/>
      </c>
      <c r="BR17" s="26">
        <f>IF(53&lt;=$Q17,INDEX('BAZA PRAC'!$D$4:$D$61,$P17-4+53),"")</f>
        <v/>
      </c>
      <c r="BS17" s="26">
        <f>IF(54&lt;=$Q17,INDEX('BAZA PRAC'!$D$4:$D$61,$P17-4+54),"")</f>
        <v/>
      </c>
      <c r="BT17" s="26">
        <f>IF(55&lt;=$Q17,INDEX('BAZA PRAC'!$D$4:$D$61,$P17-4+55),"")</f>
        <v/>
      </c>
      <c r="BU17" s="26">
        <f>IF(56&lt;=$Q17,INDEX('BAZA PRAC'!$D$4:$D$61,$P17-4+56),"")</f>
        <v/>
      </c>
      <c r="BV17" s="26">
        <f>IF(57&lt;=$Q17,INDEX('BAZA PRAC'!$D$4:$D$61,$P17-4+57),"")</f>
        <v/>
      </c>
      <c r="BW17" s="26">
        <f>IF(58&lt;=$Q17,INDEX('BAZA PRAC'!$D$4:$D$61,$P17-4+58),"")</f>
        <v/>
      </c>
      <c r="BX17" s="20" t="n"/>
      <c r="BY17" s="20" t="n"/>
    </row>
    <row r="18">
      <c r="A18" s="27">
        <f>IF($D18="","",COUNTA($D$11:$D18))</f>
        <v/>
      </c>
      <c r="B18" s="27">
        <f>IF($BX18&lt;&gt;"",$BX18,IF($D18="","",IFERROR(INDEX('BAZA PRAC'!$A$4:$A$61,MATCH($D18,'BAZA PRAC'!$D$4:$D$61,0)),"")))</f>
        <v/>
      </c>
      <c r="C18" s="20" t="n"/>
      <c r="D18" s="21" t="n"/>
      <c r="E18" s="27">
        <f>IF($BY18&lt;&gt;"",$BY18,IF($D18="","",IFERROR(INDEX('BAZA PRAC'!$E$4:$E$61,MATCH($D18,'BAZA PRAC'!$D$4:$D$61,0)),"")))</f>
        <v/>
      </c>
      <c r="F18" s="22" t="n"/>
      <c r="G18" s="23" t="n"/>
      <c r="H18" s="23" t="n"/>
      <c r="I18" s="23" t="n"/>
      <c r="J18" s="28">
        <f>IF($D18="","",N(G18)+N(H18)+N(I18))</f>
        <v/>
      </c>
      <c r="K18" s="28">
        <f>IF($D18="","",N(F18)*J18)</f>
        <v/>
      </c>
      <c r="L18" s="25" t="n"/>
      <c r="M18" s="28">
        <f>IF($D18="","",K18*(1-N(L18)))</f>
        <v/>
      </c>
      <c r="N18" s="21" t="n"/>
      <c r="P18" s="26">
        <f>IFERROR(VLOOKUP($C18,USTAWIENIA!$E$2:$H$8,3,FALSE),4)</f>
        <v/>
      </c>
      <c r="Q18" s="26">
        <f>IFERROR(VLOOKUP($C18,USTAWIENIA!$E$2:$H$8,4,FALSE),58)</f>
        <v/>
      </c>
      <c r="R18" s="26">
        <f>IF(1&lt;=$Q18,INDEX('BAZA PRAC'!$D$4:$D$61,$P18-4+1),"")</f>
        <v/>
      </c>
      <c r="S18" s="26">
        <f>IF(2&lt;=$Q18,INDEX('BAZA PRAC'!$D$4:$D$61,$P18-4+2),"")</f>
        <v/>
      </c>
      <c r="T18" s="26">
        <f>IF(3&lt;=$Q18,INDEX('BAZA PRAC'!$D$4:$D$61,$P18-4+3),"")</f>
        <v/>
      </c>
      <c r="U18" s="26">
        <f>IF(4&lt;=$Q18,INDEX('BAZA PRAC'!$D$4:$D$61,$P18-4+4),"")</f>
        <v/>
      </c>
      <c r="V18" s="26">
        <f>IF(5&lt;=$Q18,INDEX('BAZA PRAC'!$D$4:$D$61,$P18-4+5),"")</f>
        <v/>
      </c>
      <c r="W18" s="26">
        <f>IF(6&lt;=$Q18,INDEX('BAZA PRAC'!$D$4:$D$61,$P18-4+6),"")</f>
        <v/>
      </c>
      <c r="X18" s="26">
        <f>IF(7&lt;=$Q18,INDEX('BAZA PRAC'!$D$4:$D$61,$P18-4+7),"")</f>
        <v/>
      </c>
      <c r="Y18" s="26">
        <f>IF(8&lt;=$Q18,INDEX('BAZA PRAC'!$D$4:$D$61,$P18-4+8),"")</f>
        <v/>
      </c>
      <c r="Z18" s="26">
        <f>IF(9&lt;=$Q18,INDEX('BAZA PRAC'!$D$4:$D$61,$P18-4+9),"")</f>
        <v/>
      </c>
      <c r="AA18" s="26">
        <f>IF(10&lt;=$Q18,INDEX('BAZA PRAC'!$D$4:$D$61,$P18-4+10),"")</f>
        <v/>
      </c>
      <c r="AB18" s="26">
        <f>IF(11&lt;=$Q18,INDEX('BAZA PRAC'!$D$4:$D$61,$P18-4+11),"")</f>
        <v/>
      </c>
      <c r="AC18" s="26">
        <f>IF(12&lt;=$Q18,INDEX('BAZA PRAC'!$D$4:$D$61,$P18-4+12),"")</f>
        <v/>
      </c>
      <c r="AD18" s="26">
        <f>IF(13&lt;=$Q18,INDEX('BAZA PRAC'!$D$4:$D$61,$P18-4+13),"")</f>
        <v/>
      </c>
      <c r="AE18" s="26">
        <f>IF(14&lt;=$Q18,INDEX('BAZA PRAC'!$D$4:$D$61,$P18-4+14),"")</f>
        <v/>
      </c>
      <c r="AF18" s="26">
        <f>IF(15&lt;=$Q18,INDEX('BAZA PRAC'!$D$4:$D$61,$P18-4+15),"")</f>
        <v/>
      </c>
      <c r="AG18" s="26">
        <f>IF(16&lt;=$Q18,INDEX('BAZA PRAC'!$D$4:$D$61,$P18-4+16),"")</f>
        <v/>
      </c>
      <c r="AH18" s="26">
        <f>IF(17&lt;=$Q18,INDEX('BAZA PRAC'!$D$4:$D$61,$P18-4+17),"")</f>
        <v/>
      </c>
      <c r="AI18" s="26">
        <f>IF(18&lt;=$Q18,INDEX('BAZA PRAC'!$D$4:$D$61,$P18-4+18),"")</f>
        <v/>
      </c>
      <c r="AJ18" s="26">
        <f>IF(19&lt;=$Q18,INDEX('BAZA PRAC'!$D$4:$D$61,$P18-4+19),"")</f>
        <v/>
      </c>
      <c r="AK18" s="26">
        <f>IF(20&lt;=$Q18,INDEX('BAZA PRAC'!$D$4:$D$61,$P18-4+20),"")</f>
        <v/>
      </c>
      <c r="AL18" s="26">
        <f>IF(21&lt;=$Q18,INDEX('BAZA PRAC'!$D$4:$D$61,$P18-4+21),"")</f>
        <v/>
      </c>
      <c r="AM18" s="26">
        <f>IF(22&lt;=$Q18,INDEX('BAZA PRAC'!$D$4:$D$61,$P18-4+22),"")</f>
        <v/>
      </c>
      <c r="AN18" s="26">
        <f>IF(23&lt;=$Q18,INDEX('BAZA PRAC'!$D$4:$D$61,$P18-4+23),"")</f>
        <v/>
      </c>
      <c r="AO18" s="26">
        <f>IF(24&lt;=$Q18,INDEX('BAZA PRAC'!$D$4:$D$61,$P18-4+24),"")</f>
        <v/>
      </c>
      <c r="AP18" s="26">
        <f>IF(25&lt;=$Q18,INDEX('BAZA PRAC'!$D$4:$D$61,$P18-4+25),"")</f>
        <v/>
      </c>
      <c r="AQ18" s="26">
        <f>IF(26&lt;=$Q18,INDEX('BAZA PRAC'!$D$4:$D$61,$P18-4+26),"")</f>
        <v/>
      </c>
      <c r="AR18" s="26">
        <f>IF(27&lt;=$Q18,INDEX('BAZA PRAC'!$D$4:$D$61,$P18-4+27),"")</f>
        <v/>
      </c>
      <c r="AS18" s="26">
        <f>IF(28&lt;=$Q18,INDEX('BAZA PRAC'!$D$4:$D$61,$P18-4+28),"")</f>
        <v/>
      </c>
      <c r="AT18" s="26">
        <f>IF(29&lt;=$Q18,INDEX('BAZA PRAC'!$D$4:$D$61,$P18-4+29),"")</f>
        <v/>
      </c>
      <c r="AU18" s="26">
        <f>IF(30&lt;=$Q18,INDEX('BAZA PRAC'!$D$4:$D$61,$P18-4+30),"")</f>
        <v/>
      </c>
      <c r="AV18" s="26">
        <f>IF(31&lt;=$Q18,INDEX('BAZA PRAC'!$D$4:$D$61,$P18-4+31),"")</f>
        <v/>
      </c>
      <c r="AW18" s="26">
        <f>IF(32&lt;=$Q18,INDEX('BAZA PRAC'!$D$4:$D$61,$P18-4+32),"")</f>
        <v/>
      </c>
      <c r="AX18" s="26">
        <f>IF(33&lt;=$Q18,INDEX('BAZA PRAC'!$D$4:$D$61,$P18-4+33),"")</f>
        <v/>
      </c>
      <c r="AY18" s="26">
        <f>IF(34&lt;=$Q18,INDEX('BAZA PRAC'!$D$4:$D$61,$P18-4+34),"")</f>
        <v/>
      </c>
      <c r="AZ18" s="26">
        <f>IF(35&lt;=$Q18,INDEX('BAZA PRAC'!$D$4:$D$61,$P18-4+35),"")</f>
        <v/>
      </c>
      <c r="BA18" s="26">
        <f>IF(36&lt;=$Q18,INDEX('BAZA PRAC'!$D$4:$D$61,$P18-4+36),"")</f>
        <v/>
      </c>
      <c r="BB18" s="26">
        <f>IF(37&lt;=$Q18,INDEX('BAZA PRAC'!$D$4:$D$61,$P18-4+37),"")</f>
        <v/>
      </c>
      <c r="BC18" s="26">
        <f>IF(38&lt;=$Q18,INDEX('BAZA PRAC'!$D$4:$D$61,$P18-4+38),"")</f>
        <v/>
      </c>
      <c r="BD18" s="26">
        <f>IF(39&lt;=$Q18,INDEX('BAZA PRAC'!$D$4:$D$61,$P18-4+39),"")</f>
        <v/>
      </c>
      <c r="BE18" s="26">
        <f>IF(40&lt;=$Q18,INDEX('BAZA PRAC'!$D$4:$D$61,$P18-4+40),"")</f>
        <v/>
      </c>
      <c r="BF18" s="26">
        <f>IF(41&lt;=$Q18,INDEX('BAZA PRAC'!$D$4:$D$61,$P18-4+41),"")</f>
        <v/>
      </c>
      <c r="BG18" s="26">
        <f>IF(42&lt;=$Q18,INDEX('BAZA PRAC'!$D$4:$D$61,$P18-4+42),"")</f>
        <v/>
      </c>
      <c r="BH18" s="26">
        <f>IF(43&lt;=$Q18,INDEX('BAZA PRAC'!$D$4:$D$61,$P18-4+43),"")</f>
        <v/>
      </c>
      <c r="BI18" s="26">
        <f>IF(44&lt;=$Q18,INDEX('BAZA PRAC'!$D$4:$D$61,$P18-4+44),"")</f>
        <v/>
      </c>
      <c r="BJ18" s="26">
        <f>IF(45&lt;=$Q18,INDEX('BAZA PRAC'!$D$4:$D$61,$P18-4+45),"")</f>
        <v/>
      </c>
      <c r="BK18" s="26">
        <f>IF(46&lt;=$Q18,INDEX('BAZA PRAC'!$D$4:$D$61,$P18-4+46),"")</f>
        <v/>
      </c>
      <c r="BL18" s="26">
        <f>IF(47&lt;=$Q18,INDEX('BAZA PRAC'!$D$4:$D$61,$P18-4+47),"")</f>
        <v/>
      </c>
      <c r="BM18" s="26">
        <f>IF(48&lt;=$Q18,INDEX('BAZA PRAC'!$D$4:$D$61,$P18-4+48),"")</f>
        <v/>
      </c>
      <c r="BN18" s="26">
        <f>IF(49&lt;=$Q18,INDEX('BAZA PRAC'!$D$4:$D$61,$P18-4+49),"")</f>
        <v/>
      </c>
      <c r="BO18" s="26">
        <f>IF(50&lt;=$Q18,INDEX('BAZA PRAC'!$D$4:$D$61,$P18-4+50),"")</f>
        <v/>
      </c>
      <c r="BP18" s="26">
        <f>IF(51&lt;=$Q18,INDEX('BAZA PRAC'!$D$4:$D$61,$P18-4+51),"")</f>
        <v/>
      </c>
      <c r="BQ18" s="26">
        <f>IF(52&lt;=$Q18,INDEX('BAZA PRAC'!$D$4:$D$61,$P18-4+52),"")</f>
        <v/>
      </c>
      <c r="BR18" s="26">
        <f>IF(53&lt;=$Q18,INDEX('BAZA PRAC'!$D$4:$D$61,$P18-4+53),"")</f>
        <v/>
      </c>
      <c r="BS18" s="26">
        <f>IF(54&lt;=$Q18,INDEX('BAZA PRAC'!$D$4:$D$61,$P18-4+54),"")</f>
        <v/>
      </c>
      <c r="BT18" s="26">
        <f>IF(55&lt;=$Q18,INDEX('BAZA PRAC'!$D$4:$D$61,$P18-4+55),"")</f>
        <v/>
      </c>
      <c r="BU18" s="26">
        <f>IF(56&lt;=$Q18,INDEX('BAZA PRAC'!$D$4:$D$61,$P18-4+56),"")</f>
        <v/>
      </c>
      <c r="BV18" s="26">
        <f>IF(57&lt;=$Q18,INDEX('BAZA PRAC'!$D$4:$D$61,$P18-4+57),"")</f>
        <v/>
      </c>
      <c r="BW18" s="26">
        <f>IF(58&lt;=$Q18,INDEX('BAZA PRAC'!$D$4:$D$61,$P18-4+58),"")</f>
        <v/>
      </c>
      <c r="BX18" s="20" t="n"/>
      <c r="BY18" s="20" t="n"/>
    </row>
    <row r="19">
      <c r="A19" s="19">
        <f>IF($D19="","",COUNTA($D$11:$D19))</f>
        <v/>
      </c>
      <c r="B19" s="19">
        <f>IF($BX19&lt;&gt;"",$BX19,IF($D19="","",IFERROR(INDEX('BAZA PRAC'!$A$4:$A$61,MATCH($D19,'BAZA PRAC'!$D$4:$D$61,0)),"")))</f>
        <v/>
      </c>
      <c r="C19" s="20" t="n"/>
      <c r="D19" s="21" t="n"/>
      <c r="E19" s="19">
        <f>IF($BY19&lt;&gt;"",$BY19,IF($D19="","",IFERROR(INDEX('BAZA PRAC'!$E$4:$E$61,MATCH($D19,'BAZA PRAC'!$D$4:$D$61,0)),"")))</f>
        <v/>
      </c>
      <c r="F19" s="22" t="n"/>
      <c r="G19" s="23" t="n"/>
      <c r="H19" s="23" t="n"/>
      <c r="I19" s="23" t="n"/>
      <c r="J19" s="24">
        <f>IF($D19="","",N(G19)+N(H19)+N(I19))</f>
        <v/>
      </c>
      <c r="K19" s="24">
        <f>IF($D19="","",N(F19)*J19)</f>
        <v/>
      </c>
      <c r="L19" s="25" t="n"/>
      <c r="M19" s="24">
        <f>IF($D19="","",K19*(1-N(L19)))</f>
        <v/>
      </c>
      <c r="N19" s="21" t="n"/>
      <c r="P19" s="26">
        <f>IFERROR(VLOOKUP($C19,USTAWIENIA!$E$2:$H$8,3,FALSE),4)</f>
        <v/>
      </c>
      <c r="Q19" s="26">
        <f>IFERROR(VLOOKUP($C19,USTAWIENIA!$E$2:$H$8,4,FALSE),58)</f>
        <v/>
      </c>
      <c r="R19" s="26">
        <f>IF(1&lt;=$Q19,INDEX('BAZA PRAC'!$D$4:$D$61,$P19-4+1),"")</f>
        <v/>
      </c>
      <c r="S19" s="26">
        <f>IF(2&lt;=$Q19,INDEX('BAZA PRAC'!$D$4:$D$61,$P19-4+2),"")</f>
        <v/>
      </c>
      <c r="T19" s="26">
        <f>IF(3&lt;=$Q19,INDEX('BAZA PRAC'!$D$4:$D$61,$P19-4+3),"")</f>
        <v/>
      </c>
      <c r="U19" s="26">
        <f>IF(4&lt;=$Q19,INDEX('BAZA PRAC'!$D$4:$D$61,$P19-4+4),"")</f>
        <v/>
      </c>
      <c r="V19" s="26">
        <f>IF(5&lt;=$Q19,INDEX('BAZA PRAC'!$D$4:$D$61,$P19-4+5),"")</f>
        <v/>
      </c>
      <c r="W19" s="26">
        <f>IF(6&lt;=$Q19,INDEX('BAZA PRAC'!$D$4:$D$61,$P19-4+6),"")</f>
        <v/>
      </c>
      <c r="X19" s="26">
        <f>IF(7&lt;=$Q19,INDEX('BAZA PRAC'!$D$4:$D$61,$P19-4+7),"")</f>
        <v/>
      </c>
      <c r="Y19" s="26">
        <f>IF(8&lt;=$Q19,INDEX('BAZA PRAC'!$D$4:$D$61,$P19-4+8),"")</f>
        <v/>
      </c>
      <c r="Z19" s="26">
        <f>IF(9&lt;=$Q19,INDEX('BAZA PRAC'!$D$4:$D$61,$P19-4+9),"")</f>
        <v/>
      </c>
      <c r="AA19" s="26">
        <f>IF(10&lt;=$Q19,INDEX('BAZA PRAC'!$D$4:$D$61,$P19-4+10),"")</f>
        <v/>
      </c>
      <c r="AB19" s="26">
        <f>IF(11&lt;=$Q19,INDEX('BAZA PRAC'!$D$4:$D$61,$P19-4+11),"")</f>
        <v/>
      </c>
      <c r="AC19" s="26">
        <f>IF(12&lt;=$Q19,INDEX('BAZA PRAC'!$D$4:$D$61,$P19-4+12),"")</f>
        <v/>
      </c>
      <c r="AD19" s="26">
        <f>IF(13&lt;=$Q19,INDEX('BAZA PRAC'!$D$4:$D$61,$P19-4+13),"")</f>
        <v/>
      </c>
      <c r="AE19" s="26">
        <f>IF(14&lt;=$Q19,INDEX('BAZA PRAC'!$D$4:$D$61,$P19-4+14),"")</f>
        <v/>
      </c>
      <c r="AF19" s="26">
        <f>IF(15&lt;=$Q19,INDEX('BAZA PRAC'!$D$4:$D$61,$P19-4+15),"")</f>
        <v/>
      </c>
      <c r="AG19" s="26">
        <f>IF(16&lt;=$Q19,INDEX('BAZA PRAC'!$D$4:$D$61,$P19-4+16),"")</f>
        <v/>
      </c>
      <c r="AH19" s="26">
        <f>IF(17&lt;=$Q19,INDEX('BAZA PRAC'!$D$4:$D$61,$P19-4+17),"")</f>
        <v/>
      </c>
      <c r="AI19" s="26">
        <f>IF(18&lt;=$Q19,INDEX('BAZA PRAC'!$D$4:$D$61,$P19-4+18),"")</f>
        <v/>
      </c>
      <c r="AJ19" s="26">
        <f>IF(19&lt;=$Q19,INDEX('BAZA PRAC'!$D$4:$D$61,$P19-4+19),"")</f>
        <v/>
      </c>
      <c r="AK19" s="26">
        <f>IF(20&lt;=$Q19,INDEX('BAZA PRAC'!$D$4:$D$61,$P19-4+20),"")</f>
        <v/>
      </c>
      <c r="AL19" s="26">
        <f>IF(21&lt;=$Q19,INDEX('BAZA PRAC'!$D$4:$D$61,$P19-4+21),"")</f>
        <v/>
      </c>
      <c r="AM19" s="26">
        <f>IF(22&lt;=$Q19,INDEX('BAZA PRAC'!$D$4:$D$61,$P19-4+22),"")</f>
        <v/>
      </c>
      <c r="AN19" s="26">
        <f>IF(23&lt;=$Q19,INDEX('BAZA PRAC'!$D$4:$D$61,$P19-4+23),"")</f>
        <v/>
      </c>
      <c r="AO19" s="26">
        <f>IF(24&lt;=$Q19,INDEX('BAZA PRAC'!$D$4:$D$61,$P19-4+24),"")</f>
        <v/>
      </c>
      <c r="AP19" s="26">
        <f>IF(25&lt;=$Q19,INDEX('BAZA PRAC'!$D$4:$D$61,$P19-4+25),"")</f>
        <v/>
      </c>
      <c r="AQ19" s="26">
        <f>IF(26&lt;=$Q19,INDEX('BAZA PRAC'!$D$4:$D$61,$P19-4+26),"")</f>
        <v/>
      </c>
      <c r="AR19" s="26">
        <f>IF(27&lt;=$Q19,INDEX('BAZA PRAC'!$D$4:$D$61,$P19-4+27),"")</f>
        <v/>
      </c>
      <c r="AS19" s="26">
        <f>IF(28&lt;=$Q19,INDEX('BAZA PRAC'!$D$4:$D$61,$P19-4+28),"")</f>
        <v/>
      </c>
      <c r="AT19" s="26">
        <f>IF(29&lt;=$Q19,INDEX('BAZA PRAC'!$D$4:$D$61,$P19-4+29),"")</f>
        <v/>
      </c>
      <c r="AU19" s="26">
        <f>IF(30&lt;=$Q19,INDEX('BAZA PRAC'!$D$4:$D$61,$P19-4+30),"")</f>
        <v/>
      </c>
      <c r="AV19" s="26">
        <f>IF(31&lt;=$Q19,INDEX('BAZA PRAC'!$D$4:$D$61,$P19-4+31),"")</f>
        <v/>
      </c>
      <c r="AW19" s="26">
        <f>IF(32&lt;=$Q19,INDEX('BAZA PRAC'!$D$4:$D$61,$P19-4+32),"")</f>
        <v/>
      </c>
      <c r="AX19" s="26">
        <f>IF(33&lt;=$Q19,INDEX('BAZA PRAC'!$D$4:$D$61,$P19-4+33),"")</f>
        <v/>
      </c>
      <c r="AY19" s="26">
        <f>IF(34&lt;=$Q19,INDEX('BAZA PRAC'!$D$4:$D$61,$P19-4+34),"")</f>
        <v/>
      </c>
      <c r="AZ19" s="26">
        <f>IF(35&lt;=$Q19,INDEX('BAZA PRAC'!$D$4:$D$61,$P19-4+35),"")</f>
        <v/>
      </c>
      <c r="BA19" s="26">
        <f>IF(36&lt;=$Q19,INDEX('BAZA PRAC'!$D$4:$D$61,$P19-4+36),"")</f>
        <v/>
      </c>
      <c r="BB19" s="26">
        <f>IF(37&lt;=$Q19,INDEX('BAZA PRAC'!$D$4:$D$61,$P19-4+37),"")</f>
        <v/>
      </c>
      <c r="BC19" s="26">
        <f>IF(38&lt;=$Q19,INDEX('BAZA PRAC'!$D$4:$D$61,$P19-4+38),"")</f>
        <v/>
      </c>
      <c r="BD19" s="26">
        <f>IF(39&lt;=$Q19,INDEX('BAZA PRAC'!$D$4:$D$61,$P19-4+39),"")</f>
        <v/>
      </c>
      <c r="BE19" s="26">
        <f>IF(40&lt;=$Q19,INDEX('BAZA PRAC'!$D$4:$D$61,$P19-4+40),"")</f>
        <v/>
      </c>
      <c r="BF19" s="26">
        <f>IF(41&lt;=$Q19,INDEX('BAZA PRAC'!$D$4:$D$61,$P19-4+41),"")</f>
        <v/>
      </c>
      <c r="BG19" s="26">
        <f>IF(42&lt;=$Q19,INDEX('BAZA PRAC'!$D$4:$D$61,$P19-4+42),"")</f>
        <v/>
      </c>
      <c r="BH19" s="26">
        <f>IF(43&lt;=$Q19,INDEX('BAZA PRAC'!$D$4:$D$61,$P19-4+43),"")</f>
        <v/>
      </c>
      <c r="BI19" s="26">
        <f>IF(44&lt;=$Q19,INDEX('BAZA PRAC'!$D$4:$D$61,$P19-4+44),"")</f>
        <v/>
      </c>
      <c r="BJ19" s="26">
        <f>IF(45&lt;=$Q19,INDEX('BAZA PRAC'!$D$4:$D$61,$P19-4+45),"")</f>
        <v/>
      </c>
      <c r="BK19" s="26">
        <f>IF(46&lt;=$Q19,INDEX('BAZA PRAC'!$D$4:$D$61,$P19-4+46),"")</f>
        <v/>
      </c>
      <c r="BL19" s="26">
        <f>IF(47&lt;=$Q19,INDEX('BAZA PRAC'!$D$4:$D$61,$P19-4+47),"")</f>
        <v/>
      </c>
      <c r="BM19" s="26">
        <f>IF(48&lt;=$Q19,INDEX('BAZA PRAC'!$D$4:$D$61,$P19-4+48),"")</f>
        <v/>
      </c>
      <c r="BN19" s="26">
        <f>IF(49&lt;=$Q19,INDEX('BAZA PRAC'!$D$4:$D$61,$P19-4+49),"")</f>
        <v/>
      </c>
      <c r="BO19" s="26">
        <f>IF(50&lt;=$Q19,INDEX('BAZA PRAC'!$D$4:$D$61,$P19-4+50),"")</f>
        <v/>
      </c>
      <c r="BP19" s="26">
        <f>IF(51&lt;=$Q19,INDEX('BAZA PRAC'!$D$4:$D$61,$P19-4+51),"")</f>
        <v/>
      </c>
      <c r="BQ19" s="26">
        <f>IF(52&lt;=$Q19,INDEX('BAZA PRAC'!$D$4:$D$61,$P19-4+52),"")</f>
        <v/>
      </c>
      <c r="BR19" s="26">
        <f>IF(53&lt;=$Q19,INDEX('BAZA PRAC'!$D$4:$D$61,$P19-4+53),"")</f>
        <v/>
      </c>
      <c r="BS19" s="26">
        <f>IF(54&lt;=$Q19,INDEX('BAZA PRAC'!$D$4:$D$61,$P19-4+54),"")</f>
        <v/>
      </c>
      <c r="BT19" s="26">
        <f>IF(55&lt;=$Q19,INDEX('BAZA PRAC'!$D$4:$D$61,$P19-4+55),"")</f>
        <v/>
      </c>
      <c r="BU19" s="26">
        <f>IF(56&lt;=$Q19,INDEX('BAZA PRAC'!$D$4:$D$61,$P19-4+56),"")</f>
        <v/>
      </c>
      <c r="BV19" s="26">
        <f>IF(57&lt;=$Q19,INDEX('BAZA PRAC'!$D$4:$D$61,$P19-4+57),"")</f>
        <v/>
      </c>
      <c r="BW19" s="26">
        <f>IF(58&lt;=$Q19,INDEX('BAZA PRAC'!$D$4:$D$61,$P19-4+58),"")</f>
        <v/>
      </c>
      <c r="BX19" s="20" t="n"/>
      <c r="BY19" s="20" t="n"/>
    </row>
    <row r="20">
      <c r="A20" s="27">
        <f>IF($D20="","",COUNTA($D$11:$D20))</f>
        <v/>
      </c>
      <c r="B20" s="27">
        <f>IF($BX20&lt;&gt;"",$BX20,IF($D20="","",IFERROR(INDEX('BAZA PRAC'!$A$4:$A$61,MATCH($D20,'BAZA PRAC'!$D$4:$D$61,0)),"")))</f>
        <v/>
      </c>
      <c r="C20" s="20" t="n"/>
      <c r="D20" s="21" t="n"/>
      <c r="E20" s="27">
        <f>IF($BY20&lt;&gt;"",$BY20,IF($D20="","",IFERROR(INDEX('BAZA PRAC'!$E$4:$E$61,MATCH($D20,'BAZA PRAC'!$D$4:$D$61,0)),"")))</f>
        <v/>
      </c>
      <c r="F20" s="22" t="n"/>
      <c r="G20" s="23" t="n"/>
      <c r="H20" s="23" t="n"/>
      <c r="I20" s="23" t="n"/>
      <c r="J20" s="28">
        <f>IF($D20="","",N(G20)+N(H20)+N(I20))</f>
        <v/>
      </c>
      <c r="K20" s="28">
        <f>IF($D20="","",N(F20)*J20)</f>
        <v/>
      </c>
      <c r="L20" s="25" t="n"/>
      <c r="M20" s="28">
        <f>IF($D20="","",K20*(1-N(L20)))</f>
        <v/>
      </c>
      <c r="N20" s="21" t="n"/>
      <c r="P20" s="26">
        <f>IFERROR(VLOOKUP($C20,USTAWIENIA!$E$2:$H$8,3,FALSE),4)</f>
        <v/>
      </c>
      <c r="Q20" s="26">
        <f>IFERROR(VLOOKUP($C20,USTAWIENIA!$E$2:$H$8,4,FALSE),58)</f>
        <v/>
      </c>
      <c r="R20" s="26">
        <f>IF(1&lt;=$Q20,INDEX('BAZA PRAC'!$D$4:$D$61,$P20-4+1),"")</f>
        <v/>
      </c>
      <c r="S20" s="26">
        <f>IF(2&lt;=$Q20,INDEX('BAZA PRAC'!$D$4:$D$61,$P20-4+2),"")</f>
        <v/>
      </c>
      <c r="T20" s="26">
        <f>IF(3&lt;=$Q20,INDEX('BAZA PRAC'!$D$4:$D$61,$P20-4+3),"")</f>
        <v/>
      </c>
      <c r="U20" s="26">
        <f>IF(4&lt;=$Q20,INDEX('BAZA PRAC'!$D$4:$D$61,$P20-4+4),"")</f>
        <v/>
      </c>
      <c r="V20" s="26">
        <f>IF(5&lt;=$Q20,INDEX('BAZA PRAC'!$D$4:$D$61,$P20-4+5),"")</f>
        <v/>
      </c>
      <c r="W20" s="26">
        <f>IF(6&lt;=$Q20,INDEX('BAZA PRAC'!$D$4:$D$61,$P20-4+6),"")</f>
        <v/>
      </c>
      <c r="X20" s="26">
        <f>IF(7&lt;=$Q20,INDEX('BAZA PRAC'!$D$4:$D$61,$P20-4+7),"")</f>
        <v/>
      </c>
      <c r="Y20" s="26">
        <f>IF(8&lt;=$Q20,INDEX('BAZA PRAC'!$D$4:$D$61,$P20-4+8),"")</f>
        <v/>
      </c>
      <c r="Z20" s="26">
        <f>IF(9&lt;=$Q20,INDEX('BAZA PRAC'!$D$4:$D$61,$P20-4+9),"")</f>
        <v/>
      </c>
      <c r="AA20" s="26">
        <f>IF(10&lt;=$Q20,INDEX('BAZA PRAC'!$D$4:$D$61,$P20-4+10),"")</f>
        <v/>
      </c>
      <c r="AB20" s="26">
        <f>IF(11&lt;=$Q20,INDEX('BAZA PRAC'!$D$4:$D$61,$P20-4+11),"")</f>
        <v/>
      </c>
      <c r="AC20" s="26">
        <f>IF(12&lt;=$Q20,INDEX('BAZA PRAC'!$D$4:$D$61,$P20-4+12),"")</f>
        <v/>
      </c>
      <c r="AD20" s="26">
        <f>IF(13&lt;=$Q20,INDEX('BAZA PRAC'!$D$4:$D$61,$P20-4+13),"")</f>
        <v/>
      </c>
      <c r="AE20" s="26">
        <f>IF(14&lt;=$Q20,INDEX('BAZA PRAC'!$D$4:$D$61,$P20-4+14),"")</f>
        <v/>
      </c>
      <c r="AF20" s="26">
        <f>IF(15&lt;=$Q20,INDEX('BAZA PRAC'!$D$4:$D$61,$P20-4+15),"")</f>
        <v/>
      </c>
      <c r="AG20" s="26">
        <f>IF(16&lt;=$Q20,INDEX('BAZA PRAC'!$D$4:$D$61,$P20-4+16),"")</f>
        <v/>
      </c>
      <c r="AH20" s="26">
        <f>IF(17&lt;=$Q20,INDEX('BAZA PRAC'!$D$4:$D$61,$P20-4+17),"")</f>
        <v/>
      </c>
      <c r="AI20" s="26">
        <f>IF(18&lt;=$Q20,INDEX('BAZA PRAC'!$D$4:$D$61,$P20-4+18),"")</f>
        <v/>
      </c>
      <c r="AJ20" s="26">
        <f>IF(19&lt;=$Q20,INDEX('BAZA PRAC'!$D$4:$D$61,$P20-4+19),"")</f>
        <v/>
      </c>
      <c r="AK20" s="26">
        <f>IF(20&lt;=$Q20,INDEX('BAZA PRAC'!$D$4:$D$61,$P20-4+20),"")</f>
        <v/>
      </c>
      <c r="AL20" s="26">
        <f>IF(21&lt;=$Q20,INDEX('BAZA PRAC'!$D$4:$D$61,$P20-4+21),"")</f>
        <v/>
      </c>
      <c r="AM20" s="26">
        <f>IF(22&lt;=$Q20,INDEX('BAZA PRAC'!$D$4:$D$61,$P20-4+22),"")</f>
        <v/>
      </c>
      <c r="AN20" s="26">
        <f>IF(23&lt;=$Q20,INDEX('BAZA PRAC'!$D$4:$D$61,$P20-4+23),"")</f>
        <v/>
      </c>
      <c r="AO20" s="26">
        <f>IF(24&lt;=$Q20,INDEX('BAZA PRAC'!$D$4:$D$61,$P20-4+24),"")</f>
        <v/>
      </c>
      <c r="AP20" s="26">
        <f>IF(25&lt;=$Q20,INDEX('BAZA PRAC'!$D$4:$D$61,$P20-4+25),"")</f>
        <v/>
      </c>
      <c r="AQ20" s="26">
        <f>IF(26&lt;=$Q20,INDEX('BAZA PRAC'!$D$4:$D$61,$P20-4+26),"")</f>
        <v/>
      </c>
      <c r="AR20" s="26">
        <f>IF(27&lt;=$Q20,INDEX('BAZA PRAC'!$D$4:$D$61,$P20-4+27),"")</f>
        <v/>
      </c>
      <c r="AS20" s="26">
        <f>IF(28&lt;=$Q20,INDEX('BAZA PRAC'!$D$4:$D$61,$P20-4+28),"")</f>
        <v/>
      </c>
      <c r="AT20" s="26">
        <f>IF(29&lt;=$Q20,INDEX('BAZA PRAC'!$D$4:$D$61,$P20-4+29),"")</f>
        <v/>
      </c>
      <c r="AU20" s="26">
        <f>IF(30&lt;=$Q20,INDEX('BAZA PRAC'!$D$4:$D$61,$P20-4+30),"")</f>
        <v/>
      </c>
      <c r="AV20" s="26">
        <f>IF(31&lt;=$Q20,INDEX('BAZA PRAC'!$D$4:$D$61,$P20-4+31),"")</f>
        <v/>
      </c>
      <c r="AW20" s="26">
        <f>IF(32&lt;=$Q20,INDEX('BAZA PRAC'!$D$4:$D$61,$P20-4+32),"")</f>
        <v/>
      </c>
      <c r="AX20" s="26">
        <f>IF(33&lt;=$Q20,INDEX('BAZA PRAC'!$D$4:$D$61,$P20-4+33),"")</f>
        <v/>
      </c>
      <c r="AY20" s="26">
        <f>IF(34&lt;=$Q20,INDEX('BAZA PRAC'!$D$4:$D$61,$P20-4+34),"")</f>
        <v/>
      </c>
      <c r="AZ20" s="26">
        <f>IF(35&lt;=$Q20,INDEX('BAZA PRAC'!$D$4:$D$61,$P20-4+35),"")</f>
        <v/>
      </c>
      <c r="BA20" s="26">
        <f>IF(36&lt;=$Q20,INDEX('BAZA PRAC'!$D$4:$D$61,$P20-4+36),"")</f>
        <v/>
      </c>
      <c r="BB20" s="26">
        <f>IF(37&lt;=$Q20,INDEX('BAZA PRAC'!$D$4:$D$61,$P20-4+37),"")</f>
        <v/>
      </c>
      <c r="BC20" s="26">
        <f>IF(38&lt;=$Q20,INDEX('BAZA PRAC'!$D$4:$D$61,$P20-4+38),"")</f>
        <v/>
      </c>
      <c r="BD20" s="26">
        <f>IF(39&lt;=$Q20,INDEX('BAZA PRAC'!$D$4:$D$61,$P20-4+39),"")</f>
        <v/>
      </c>
      <c r="BE20" s="26">
        <f>IF(40&lt;=$Q20,INDEX('BAZA PRAC'!$D$4:$D$61,$P20-4+40),"")</f>
        <v/>
      </c>
      <c r="BF20" s="26">
        <f>IF(41&lt;=$Q20,INDEX('BAZA PRAC'!$D$4:$D$61,$P20-4+41),"")</f>
        <v/>
      </c>
      <c r="BG20" s="26">
        <f>IF(42&lt;=$Q20,INDEX('BAZA PRAC'!$D$4:$D$61,$P20-4+42),"")</f>
        <v/>
      </c>
      <c r="BH20" s="26">
        <f>IF(43&lt;=$Q20,INDEX('BAZA PRAC'!$D$4:$D$61,$P20-4+43),"")</f>
        <v/>
      </c>
      <c r="BI20" s="26">
        <f>IF(44&lt;=$Q20,INDEX('BAZA PRAC'!$D$4:$D$61,$P20-4+44),"")</f>
        <v/>
      </c>
      <c r="BJ20" s="26">
        <f>IF(45&lt;=$Q20,INDEX('BAZA PRAC'!$D$4:$D$61,$P20-4+45),"")</f>
        <v/>
      </c>
      <c r="BK20" s="26">
        <f>IF(46&lt;=$Q20,INDEX('BAZA PRAC'!$D$4:$D$61,$P20-4+46),"")</f>
        <v/>
      </c>
      <c r="BL20" s="26">
        <f>IF(47&lt;=$Q20,INDEX('BAZA PRAC'!$D$4:$D$61,$P20-4+47),"")</f>
        <v/>
      </c>
      <c r="BM20" s="26">
        <f>IF(48&lt;=$Q20,INDEX('BAZA PRAC'!$D$4:$D$61,$P20-4+48),"")</f>
        <v/>
      </c>
      <c r="BN20" s="26">
        <f>IF(49&lt;=$Q20,INDEX('BAZA PRAC'!$D$4:$D$61,$P20-4+49),"")</f>
        <v/>
      </c>
      <c r="BO20" s="26">
        <f>IF(50&lt;=$Q20,INDEX('BAZA PRAC'!$D$4:$D$61,$P20-4+50),"")</f>
        <v/>
      </c>
      <c r="BP20" s="26">
        <f>IF(51&lt;=$Q20,INDEX('BAZA PRAC'!$D$4:$D$61,$P20-4+51),"")</f>
        <v/>
      </c>
      <c r="BQ20" s="26">
        <f>IF(52&lt;=$Q20,INDEX('BAZA PRAC'!$D$4:$D$61,$P20-4+52),"")</f>
        <v/>
      </c>
      <c r="BR20" s="26">
        <f>IF(53&lt;=$Q20,INDEX('BAZA PRAC'!$D$4:$D$61,$P20-4+53),"")</f>
        <v/>
      </c>
      <c r="BS20" s="26">
        <f>IF(54&lt;=$Q20,INDEX('BAZA PRAC'!$D$4:$D$61,$P20-4+54),"")</f>
        <v/>
      </c>
      <c r="BT20" s="26">
        <f>IF(55&lt;=$Q20,INDEX('BAZA PRAC'!$D$4:$D$61,$P20-4+55),"")</f>
        <v/>
      </c>
      <c r="BU20" s="26">
        <f>IF(56&lt;=$Q20,INDEX('BAZA PRAC'!$D$4:$D$61,$P20-4+56),"")</f>
        <v/>
      </c>
      <c r="BV20" s="26">
        <f>IF(57&lt;=$Q20,INDEX('BAZA PRAC'!$D$4:$D$61,$P20-4+57),"")</f>
        <v/>
      </c>
      <c r="BW20" s="26">
        <f>IF(58&lt;=$Q20,INDEX('BAZA PRAC'!$D$4:$D$61,$P20-4+58),"")</f>
        <v/>
      </c>
      <c r="BX20" s="20" t="n"/>
      <c r="BY20" s="20" t="n"/>
    </row>
    <row r="21">
      <c r="A21" s="19">
        <f>IF($D21="","",COUNTA($D$11:$D21))</f>
        <v/>
      </c>
      <c r="B21" s="19">
        <f>IF($BX21&lt;&gt;"",$BX21,IF($D21="","",IFERROR(INDEX('BAZA PRAC'!$A$4:$A$61,MATCH($D21,'BAZA PRAC'!$D$4:$D$61,0)),"")))</f>
        <v/>
      </c>
      <c r="C21" s="20" t="n"/>
      <c r="D21" s="21" t="n"/>
      <c r="E21" s="19">
        <f>IF($BY21&lt;&gt;"",$BY21,IF($D21="","",IFERROR(INDEX('BAZA PRAC'!$E$4:$E$61,MATCH($D21,'BAZA PRAC'!$D$4:$D$61,0)),"")))</f>
        <v/>
      </c>
      <c r="F21" s="22" t="n"/>
      <c r="G21" s="23" t="n"/>
      <c r="H21" s="23" t="n"/>
      <c r="I21" s="23" t="n"/>
      <c r="J21" s="24">
        <f>IF($D21="","",N(G21)+N(H21)+N(I21))</f>
        <v/>
      </c>
      <c r="K21" s="24">
        <f>IF($D21="","",N(F21)*J21)</f>
        <v/>
      </c>
      <c r="L21" s="25" t="n"/>
      <c r="M21" s="24">
        <f>IF($D21="","",K21*(1-N(L21)))</f>
        <v/>
      </c>
      <c r="N21" s="21" t="n"/>
      <c r="P21" s="26">
        <f>IFERROR(VLOOKUP($C21,USTAWIENIA!$E$2:$H$8,3,FALSE),4)</f>
        <v/>
      </c>
      <c r="Q21" s="26">
        <f>IFERROR(VLOOKUP($C21,USTAWIENIA!$E$2:$H$8,4,FALSE),58)</f>
        <v/>
      </c>
      <c r="R21" s="26">
        <f>IF(1&lt;=$Q21,INDEX('BAZA PRAC'!$D$4:$D$61,$P21-4+1),"")</f>
        <v/>
      </c>
      <c r="S21" s="26">
        <f>IF(2&lt;=$Q21,INDEX('BAZA PRAC'!$D$4:$D$61,$P21-4+2),"")</f>
        <v/>
      </c>
      <c r="T21" s="26">
        <f>IF(3&lt;=$Q21,INDEX('BAZA PRAC'!$D$4:$D$61,$P21-4+3),"")</f>
        <v/>
      </c>
      <c r="U21" s="26">
        <f>IF(4&lt;=$Q21,INDEX('BAZA PRAC'!$D$4:$D$61,$P21-4+4),"")</f>
        <v/>
      </c>
      <c r="V21" s="26">
        <f>IF(5&lt;=$Q21,INDEX('BAZA PRAC'!$D$4:$D$61,$P21-4+5),"")</f>
        <v/>
      </c>
      <c r="W21" s="26">
        <f>IF(6&lt;=$Q21,INDEX('BAZA PRAC'!$D$4:$D$61,$P21-4+6),"")</f>
        <v/>
      </c>
      <c r="X21" s="26">
        <f>IF(7&lt;=$Q21,INDEX('BAZA PRAC'!$D$4:$D$61,$P21-4+7),"")</f>
        <v/>
      </c>
      <c r="Y21" s="26">
        <f>IF(8&lt;=$Q21,INDEX('BAZA PRAC'!$D$4:$D$61,$P21-4+8),"")</f>
        <v/>
      </c>
      <c r="Z21" s="26">
        <f>IF(9&lt;=$Q21,INDEX('BAZA PRAC'!$D$4:$D$61,$P21-4+9),"")</f>
        <v/>
      </c>
      <c r="AA21" s="26">
        <f>IF(10&lt;=$Q21,INDEX('BAZA PRAC'!$D$4:$D$61,$P21-4+10),"")</f>
        <v/>
      </c>
      <c r="AB21" s="26">
        <f>IF(11&lt;=$Q21,INDEX('BAZA PRAC'!$D$4:$D$61,$P21-4+11),"")</f>
        <v/>
      </c>
      <c r="AC21" s="26">
        <f>IF(12&lt;=$Q21,INDEX('BAZA PRAC'!$D$4:$D$61,$P21-4+12),"")</f>
        <v/>
      </c>
      <c r="AD21" s="26">
        <f>IF(13&lt;=$Q21,INDEX('BAZA PRAC'!$D$4:$D$61,$P21-4+13),"")</f>
        <v/>
      </c>
      <c r="AE21" s="26">
        <f>IF(14&lt;=$Q21,INDEX('BAZA PRAC'!$D$4:$D$61,$P21-4+14),"")</f>
        <v/>
      </c>
      <c r="AF21" s="26">
        <f>IF(15&lt;=$Q21,INDEX('BAZA PRAC'!$D$4:$D$61,$P21-4+15),"")</f>
        <v/>
      </c>
      <c r="AG21" s="26">
        <f>IF(16&lt;=$Q21,INDEX('BAZA PRAC'!$D$4:$D$61,$P21-4+16),"")</f>
        <v/>
      </c>
      <c r="AH21" s="26">
        <f>IF(17&lt;=$Q21,INDEX('BAZA PRAC'!$D$4:$D$61,$P21-4+17),"")</f>
        <v/>
      </c>
      <c r="AI21" s="26">
        <f>IF(18&lt;=$Q21,INDEX('BAZA PRAC'!$D$4:$D$61,$P21-4+18),"")</f>
        <v/>
      </c>
      <c r="AJ21" s="26">
        <f>IF(19&lt;=$Q21,INDEX('BAZA PRAC'!$D$4:$D$61,$P21-4+19),"")</f>
        <v/>
      </c>
      <c r="AK21" s="26">
        <f>IF(20&lt;=$Q21,INDEX('BAZA PRAC'!$D$4:$D$61,$P21-4+20),"")</f>
        <v/>
      </c>
      <c r="AL21" s="26">
        <f>IF(21&lt;=$Q21,INDEX('BAZA PRAC'!$D$4:$D$61,$P21-4+21),"")</f>
        <v/>
      </c>
      <c r="AM21" s="26">
        <f>IF(22&lt;=$Q21,INDEX('BAZA PRAC'!$D$4:$D$61,$P21-4+22),"")</f>
        <v/>
      </c>
      <c r="AN21" s="26">
        <f>IF(23&lt;=$Q21,INDEX('BAZA PRAC'!$D$4:$D$61,$P21-4+23),"")</f>
        <v/>
      </c>
      <c r="AO21" s="26">
        <f>IF(24&lt;=$Q21,INDEX('BAZA PRAC'!$D$4:$D$61,$P21-4+24),"")</f>
        <v/>
      </c>
      <c r="AP21" s="26">
        <f>IF(25&lt;=$Q21,INDEX('BAZA PRAC'!$D$4:$D$61,$P21-4+25),"")</f>
        <v/>
      </c>
      <c r="AQ21" s="26">
        <f>IF(26&lt;=$Q21,INDEX('BAZA PRAC'!$D$4:$D$61,$P21-4+26),"")</f>
        <v/>
      </c>
      <c r="AR21" s="26">
        <f>IF(27&lt;=$Q21,INDEX('BAZA PRAC'!$D$4:$D$61,$P21-4+27),"")</f>
        <v/>
      </c>
      <c r="AS21" s="26">
        <f>IF(28&lt;=$Q21,INDEX('BAZA PRAC'!$D$4:$D$61,$P21-4+28),"")</f>
        <v/>
      </c>
      <c r="AT21" s="26">
        <f>IF(29&lt;=$Q21,INDEX('BAZA PRAC'!$D$4:$D$61,$P21-4+29),"")</f>
        <v/>
      </c>
      <c r="AU21" s="26">
        <f>IF(30&lt;=$Q21,INDEX('BAZA PRAC'!$D$4:$D$61,$P21-4+30),"")</f>
        <v/>
      </c>
      <c r="AV21" s="26">
        <f>IF(31&lt;=$Q21,INDEX('BAZA PRAC'!$D$4:$D$61,$P21-4+31),"")</f>
        <v/>
      </c>
      <c r="AW21" s="26">
        <f>IF(32&lt;=$Q21,INDEX('BAZA PRAC'!$D$4:$D$61,$P21-4+32),"")</f>
        <v/>
      </c>
      <c r="AX21" s="26">
        <f>IF(33&lt;=$Q21,INDEX('BAZA PRAC'!$D$4:$D$61,$P21-4+33),"")</f>
        <v/>
      </c>
      <c r="AY21" s="26">
        <f>IF(34&lt;=$Q21,INDEX('BAZA PRAC'!$D$4:$D$61,$P21-4+34),"")</f>
        <v/>
      </c>
      <c r="AZ21" s="26">
        <f>IF(35&lt;=$Q21,INDEX('BAZA PRAC'!$D$4:$D$61,$P21-4+35),"")</f>
        <v/>
      </c>
      <c r="BA21" s="26">
        <f>IF(36&lt;=$Q21,INDEX('BAZA PRAC'!$D$4:$D$61,$P21-4+36),"")</f>
        <v/>
      </c>
      <c r="BB21" s="26">
        <f>IF(37&lt;=$Q21,INDEX('BAZA PRAC'!$D$4:$D$61,$P21-4+37),"")</f>
        <v/>
      </c>
      <c r="BC21" s="26">
        <f>IF(38&lt;=$Q21,INDEX('BAZA PRAC'!$D$4:$D$61,$P21-4+38),"")</f>
        <v/>
      </c>
      <c r="BD21" s="26">
        <f>IF(39&lt;=$Q21,INDEX('BAZA PRAC'!$D$4:$D$61,$P21-4+39),"")</f>
        <v/>
      </c>
      <c r="BE21" s="26">
        <f>IF(40&lt;=$Q21,INDEX('BAZA PRAC'!$D$4:$D$61,$P21-4+40),"")</f>
        <v/>
      </c>
      <c r="BF21" s="26">
        <f>IF(41&lt;=$Q21,INDEX('BAZA PRAC'!$D$4:$D$61,$P21-4+41),"")</f>
        <v/>
      </c>
      <c r="BG21" s="26">
        <f>IF(42&lt;=$Q21,INDEX('BAZA PRAC'!$D$4:$D$61,$P21-4+42),"")</f>
        <v/>
      </c>
      <c r="BH21" s="26">
        <f>IF(43&lt;=$Q21,INDEX('BAZA PRAC'!$D$4:$D$61,$P21-4+43),"")</f>
        <v/>
      </c>
      <c r="BI21" s="26">
        <f>IF(44&lt;=$Q21,INDEX('BAZA PRAC'!$D$4:$D$61,$P21-4+44),"")</f>
        <v/>
      </c>
      <c r="BJ21" s="26">
        <f>IF(45&lt;=$Q21,INDEX('BAZA PRAC'!$D$4:$D$61,$P21-4+45),"")</f>
        <v/>
      </c>
      <c r="BK21" s="26">
        <f>IF(46&lt;=$Q21,INDEX('BAZA PRAC'!$D$4:$D$61,$P21-4+46),"")</f>
        <v/>
      </c>
      <c r="BL21" s="26">
        <f>IF(47&lt;=$Q21,INDEX('BAZA PRAC'!$D$4:$D$61,$P21-4+47),"")</f>
        <v/>
      </c>
      <c r="BM21" s="26">
        <f>IF(48&lt;=$Q21,INDEX('BAZA PRAC'!$D$4:$D$61,$P21-4+48),"")</f>
        <v/>
      </c>
      <c r="BN21" s="26">
        <f>IF(49&lt;=$Q21,INDEX('BAZA PRAC'!$D$4:$D$61,$P21-4+49),"")</f>
        <v/>
      </c>
      <c r="BO21" s="26">
        <f>IF(50&lt;=$Q21,INDEX('BAZA PRAC'!$D$4:$D$61,$P21-4+50),"")</f>
        <v/>
      </c>
      <c r="BP21" s="26">
        <f>IF(51&lt;=$Q21,INDEX('BAZA PRAC'!$D$4:$D$61,$P21-4+51),"")</f>
        <v/>
      </c>
      <c r="BQ21" s="26">
        <f>IF(52&lt;=$Q21,INDEX('BAZA PRAC'!$D$4:$D$61,$P21-4+52),"")</f>
        <v/>
      </c>
      <c r="BR21" s="26">
        <f>IF(53&lt;=$Q21,INDEX('BAZA PRAC'!$D$4:$D$61,$P21-4+53),"")</f>
        <v/>
      </c>
      <c r="BS21" s="26">
        <f>IF(54&lt;=$Q21,INDEX('BAZA PRAC'!$D$4:$D$61,$P21-4+54),"")</f>
        <v/>
      </c>
      <c r="BT21" s="26">
        <f>IF(55&lt;=$Q21,INDEX('BAZA PRAC'!$D$4:$D$61,$P21-4+55),"")</f>
        <v/>
      </c>
      <c r="BU21" s="26">
        <f>IF(56&lt;=$Q21,INDEX('BAZA PRAC'!$D$4:$D$61,$P21-4+56),"")</f>
        <v/>
      </c>
      <c r="BV21" s="26">
        <f>IF(57&lt;=$Q21,INDEX('BAZA PRAC'!$D$4:$D$61,$P21-4+57),"")</f>
        <v/>
      </c>
      <c r="BW21" s="26">
        <f>IF(58&lt;=$Q21,INDEX('BAZA PRAC'!$D$4:$D$61,$P21-4+58),"")</f>
        <v/>
      </c>
      <c r="BX21" s="20" t="n"/>
      <c r="BY21" s="20" t="n"/>
    </row>
    <row r="22">
      <c r="A22" s="27">
        <f>IF($D22="","",COUNTA($D$11:$D22))</f>
        <v/>
      </c>
      <c r="B22" s="27">
        <f>IF($BX22&lt;&gt;"",$BX22,IF($D22="","",IFERROR(INDEX('BAZA PRAC'!$A$4:$A$61,MATCH($D22,'BAZA PRAC'!$D$4:$D$61,0)),"")))</f>
        <v/>
      </c>
      <c r="C22" s="20" t="n"/>
      <c r="D22" s="21" t="n"/>
      <c r="E22" s="27">
        <f>IF($BY22&lt;&gt;"",$BY22,IF($D22="","",IFERROR(INDEX('BAZA PRAC'!$E$4:$E$61,MATCH($D22,'BAZA PRAC'!$D$4:$D$61,0)),"")))</f>
        <v/>
      </c>
      <c r="F22" s="22" t="n"/>
      <c r="G22" s="23" t="n"/>
      <c r="H22" s="23" t="n"/>
      <c r="I22" s="23" t="n"/>
      <c r="J22" s="28">
        <f>IF($D22="","",N(G22)+N(H22)+N(I22))</f>
        <v/>
      </c>
      <c r="K22" s="28">
        <f>IF($D22="","",N(F22)*J22)</f>
        <v/>
      </c>
      <c r="L22" s="25" t="n"/>
      <c r="M22" s="28">
        <f>IF($D22="","",K22*(1-N(L22)))</f>
        <v/>
      </c>
      <c r="N22" s="21" t="n"/>
      <c r="P22" s="26">
        <f>IFERROR(VLOOKUP($C22,USTAWIENIA!$E$2:$H$8,3,FALSE),4)</f>
        <v/>
      </c>
      <c r="Q22" s="26">
        <f>IFERROR(VLOOKUP($C22,USTAWIENIA!$E$2:$H$8,4,FALSE),58)</f>
        <v/>
      </c>
      <c r="R22" s="26">
        <f>IF(1&lt;=$Q22,INDEX('BAZA PRAC'!$D$4:$D$61,$P22-4+1),"")</f>
        <v/>
      </c>
      <c r="S22" s="26">
        <f>IF(2&lt;=$Q22,INDEX('BAZA PRAC'!$D$4:$D$61,$P22-4+2),"")</f>
        <v/>
      </c>
      <c r="T22" s="26">
        <f>IF(3&lt;=$Q22,INDEX('BAZA PRAC'!$D$4:$D$61,$P22-4+3),"")</f>
        <v/>
      </c>
      <c r="U22" s="26">
        <f>IF(4&lt;=$Q22,INDEX('BAZA PRAC'!$D$4:$D$61,$P22-4+4),"")</f>
        <v/>
      </c>
      <c r="V22" s="26">
        <f>IF(5&lt;=$Q22,INDEX('BAZA PRAC'!$D$4:$D$61,$P22-4+5),"")</f>
        <v/>
      </c>
      <c r="W22" s="26">
        <f>IF(6&lt;=$Q22,INDEX('BAZA PRAC'!$D$4:$D$61,$P22-4+6),"")</f>
        <v/>
      </c>
      <c r="X22" s="26">
        <f>IF(7&lt;=$Q22,INDEX('BAZA PRAC'!$D$4:$D$61,$P22-4+7),"")</f>
        <v/>
      </c>
      <c r="Y22" s="26">
        <f>IF(8&lt;=$Q22,INDEX('BAZA PRAC'!$D$4:$D$61,$P22-4+8),"")</f>
        <v/>
      </c>
      <c r="Z22" s="26">
        <f>IF(9&lt;=$Q22,INDEX('BAZA PRAC'!$D$4:$D$61,$P22-4+9),"")</f>
        <v/>
      </c>
      <c r="AA22" s="26">
        <f>IF(10&lt;=$Q22,INDEX('BAZA PRAC'!$D$4:$D$61,$P22-4+10),"")</f>
        <v/>
      </c>
      <c r="AB22" s="26">
        <f>IF(11&lt;=$Q22,INDEX('BAZA PRAC'!$D$4:$D$61,$P22-4+11),"")</f>
        <v/>
      </c>
      <c r="AC22" s="26">
        <f>IF(12&lt;=$Q22,INDEX('BAZA PRAC'!$D$4:$D$61,$P22-4+12),"")</f>
        <v/>
      </c>
      <c r="AD22" s="26">
        <f>IF(13&lt;=$Q22,INDEX('BAZA PRAC'!$D$4:$D$61,$P22-4+13),"")</f>
        <v/>
      </c>
      <c r="AE22" s="26">
        <f>IF(14&lt;=$Q22,INDEX('BAZA PRAC'!$D$4:$D$61,$P22-4+14),"")</f>
        <v/>
      </c>
      <c r="AF22" s="26">
        <f>IF(15&lt;=$Q22,INDEX('BAZA PRAC'!$D$4:$D$61,$P22-4+15),"")</f>
        <v/>
      </c>
      <c r="AG22" s="26">
        <f>IF(16&lt;=$Q22,INDEX('BAZA PRAC'!$D$4:$D$61,$P22-4+16),"")</f>
        <v/>
      </c>
      <c r="AH22" s="26">
        <f>IF(17&lt;=$Q22,INDEX('BAZA PRAC'!$D$4:$D$61,$P22-4+17),"")</f>
        <v/>
      </c>
      <c r="AI22" s="26">
        <f>IF(18&lt;=$Q22,INDEX('BAZA PRAC'!$D$4:$D$61,$P22-4+18),"")</f>
        <v/>
      </c>
      <c r="AJ22" s="26">
        <f>IF(19&lt;=$Q22,INDEX('BAZA PRAC'!$D$4:$D$61,$P22-4+19),"")</f>
        <v/>
      </c>
      <c r="AK22" s="26">
        <f>IF(20&lt;=$Q22,INDEX('BAZA PRAC'!$D$4:$D$61,$P22-4+20),"")</f>
        <v/>
      </c>
      <c r="AL22" s="26">
        <f>IF(21&lt;=$Q22,INDEX('BAZA PRAC'!$D$4:$D$61,$P22-4+21),"")</f>
        <v/>
      </c>
      <c r="AM22" s="26">
        <f>IF(22&lt;=$Q22,INDEX('BAZA PRAC'!$D$4:$D$61,$P22-4+22),"")</f>
        <v/>
      </c>
      <c r="AN22" s="26">
        <f>IF(23&lt;=$Q22,INDEX('BAZA PRAC'!$D$4:$D$61,$P22-4+23),"")</f>
        <v/>
      </c>
      <c r="AO22" s="26">
        <f>IF(24&lt;=$Q22,INDEX('BAZA PRAC'!$D$4:$D$61,$P22-4+24),"")</f>
        <v/>
      </c>
      <c r="AP22" s="26">
        <f>IF(25&lt;=$Q22,INDEX('BAZA PRAC'!$D$4:$D$61,$P22-4+25),"")</f>
        <v/>
      </c>
      <c r="AQ22" s="26">
        <f>IF(26&lt;=$Q22,INDEX('BAZA PRAC'!$D$4:$D$61,$P22-4+26),"")</f>
        <v/>
      </c>
      <c r="AR22" s="26">
        <f>IF(27&lt;=$Q22,INDEX('BAZA PRAC'!$D$4:$D$61,$P22-4+27),"")</f>
        <v/>
      </c>
      <c r="AS22" s="26">
        <f>IF(28&lt;=$Q22,INDEX('BAZA PRAC'!$D$4:$D$61,$P22-4+28),"")</f>
        <v/>
      </c>
      <c r="AT22" s="26">
        <f>IF(29&lt;=$Q22,INDEX('BAZA PRAC'!$D$4:$D$61,$P22-4+29),"")</f>
        <v/>
      </c>
      <c r="AU22" s="26">
        <f>IF(30&lt;=$Q22,INDEX('BAZA PRAC'!$D$4:$D$61,$P22-4+30),"")</f>
        <v/>
      </c>
      <c r="AV22" s="26">
        <f>IF(31&lt;=$Q22,INDEX('BAZA PRAC'!$D$4:$D$61,$P22-4+31),"")</f>
        <v/>
      </c>
      <c r="AW22" s="26">
        <f>IF(32&lt;=$Q22,INDEX('BAZA PRAC'!$D$4:$D$61,$P22-4+32),"")</f>
        <v/>
      </c>
      <c r="AX22" s="26">
        <f>IF(33&lt;=$Q22,INDEX('BAZA PRAC'!$D$4:$D$61,$P22-4+33),"")</f>
        <v/>
      </c>
      <c r="AY22" s="26">
        <f>IF(34&lt;=$Q22,INDEX('BAZA PRAC'!$D$4:$D$61,$P22-4+34),"")</f>
        <v/>
      </c>
      <c r="AZ22" s="26">
        <f>IF(35&lt;=$Q22,INDEX('BAZA PRAC'!$D$4:$D$61,$P22-4+35),"")</f>
        <v/>
      </c>
      <c r="BA22" s="26">
        <f>IF(36&lt;=$Q22,INDEX('BAZA PRAC'!$D$4:$D$61,$P22-4+36),"")</f>
        <v/>
      </c>
      <c r="BB22" s="26">
        <f>IF(37&lt;=$Q22,INDEX('BAZA PRAC'!$D$4:$D$61,$P22-4+37),"")</f>
        <v/>
      </c>
      <c r="BC22" s="26">
        <f>IF(38&lt;=$Q22,INDEX('BAZA PRAC'!$D$4:$D$61,$P22-4+38),"")</f>
        <v/>
      </c>
      <c r="BD22" s="26">
        <f>IF(39&lt;=$Q22,INDEX('BAZA PRAC'!$D$4:$D$61,$P22-4+39),"")</f>
        <v/>
      </c>
      <c r="BE22" s="26">
        <f>IF(40&lt;=$Q22,INDEX('BAZA PRAC'!$D$4:$D$61,$P22-4+40),"")</f>
        <v/>
      </c>
      <c r="BF22" s="26">
        <f>IF(41&lt;=$Q22,INDEX('BAZA PRAC'!$D$4:$D$61,$P22-4+41),"")</f>
        <v/>
      </c>
      <c r="BG22" s="26">
        <f>IF(42&lt;=$Q22,INDEX('BAZA PRAC'!$D$4:$D$61,$P22-4+42),"")</f>
        <v/>
      </c>
      <c r="BH22" s="26">
        <f>IF(43&lt;=$Q22,INDEX('BAZA PRAC'!$D$4:$D$61,$P22-4+43),"")</f>
        <v/>
      </c>
      <c r="BI22" s="26">
        <f>IF(44&lt;=$Q22,INDEX('BAZA PRAC'!$D$4:$D$61,$P22-4+44),"")</f>
        <v/>
      </c>
      <c r="BJ22" s="26">
        <f>IF(45&lt;=$Q22,INDEX('BAZA PRAC'!$D$4:$D$61,$P22-4+45),"")</f>
        <v/>
      </c>
      <c r="BK22" s="26">
        <f>IF(46&lt;=$Q22,INDEX('BAZA PRAC'!$D$4:$D$61,$P22-4+46),"")</f>
        <v/>
      </c>
      <c r="BL22" s="26">
        <f>IF(47&lt;=$Q22,INDEX('BAZA PRAC'!$D$4:$D$61,$P22-4+47),"")</f>
        <v/>
      </c>
      <c r="BM22" s="26">
        <f>IF(48&lt;=$Q22,INDEX('BAZA PRAC'!$D$4:$D$61,$P22-4+48),"")</f>
        <v/>
      </c>
      <c r="BN22" s="26">
        <f>IF(49&lt;=$Q22,INDEX('BAZA PRAC'!$D$4:$D$61,$P22-4+49),"")</f>
        <v/>
      </c>
      <c r="BO22" s="26">
        <f>IF(50&lt;=$Q22,INDEX('BAZA PRAC'!$D$4:$D$61,$P22-4+50),"")</f>
        <v/>
      </c>
      <c r="BP22" s="26">
        <f>IF(51&lt;=$Q22,INDEX('BAZA PRAC'!$D$4:$D$61,$P22-4+51),"")</f>
        <v/>
      </c>
      <c r="BQ22" s="26">
        <f>IF(52&lt;=$Q22,INDEX('BAZA PRAC'!$D$4:$D$61,$P22-4+52),"")</f>
        <v/>
      </c>
      <c r="BR22" s="26">
        <f>IF(53&lt;=$Q22,INDEX('BAZA PRAC'!$D$4:$D$61,$P22-4+53),"")</f>
        <v/>
      </c>
      <c r="BS22" s="26">
        <f>IF(54&lt;=$Q22,INDEX('BAZA PRAC'!$D$4:$D$61,$P22-4+54),"")</f>
        <v/>
      </c>
      <c r="BT22" s="26">
        <f>IF(55&lt;=$Q22,INDEX('BAZA PRAC'!$D$4:$D$61,$P22-4+55),"")</f>
        <v/>
      </c>
      <c r="BU22" s="26">
        <f>IF(56&lt;=$Q22,INDEX('BAZA PRAC'!$D$4:$D$61,$P22-4+56),"")</f>
        <v/>
      </c>
      <c r="BV22" s="26">
        <f>IF(57&lt;=$Q22,INDEX('BAZA PRAC'!$D$4:$D$61,$P22-4+57),"")</f>
        <v/>
      </c>
      <c r="BW22" s="26">
        <f>IF(58&lt;=$Q22,INDEX('BAZA PRAC'!$D$4:$D$61,$P22-4+58),"")</f>
        <v/>
      </c>
      <c r="BX22" s="20" t="n"/>
      <c r="BY22" s="20" t="n"/>
    </row>
    <row r="23">
      <c r="A23" s="19">
        <f>IF($D23="","",COUNTA($D$11:$D23))</f>
        <v/>
      </c>
      <c r="B23" s="19">
        <f>IF($BX23&lt;&gt;"",$BX23,IF($D23="","",IFERROR(INDEX('BAZA PRAC'!$A$4:$A$61,MATCH($D23,'BAZA PRAC'!$D$4:$D$61,0)),"")))</f>
        <v/>
      </c>
      <c r="C23" s="20" t="n"/>
      <c r="D23" s="21" t="n"/>
      <c r="E23" s="19">
        <f>IF($BY23&lt;&gt;"",$BY23,IF($D23="","",IFERROR(INDEX('BAZA PRAC'!$E$4:$E$61,MATCH($D23,'BAZA PRAC'!$D$4:$D$61,0)),"")))</f>
        <v/>
      </c>
      <c r="F23" s="22" t="n"/>
      <c r="G23" s="23" t="n"/>
      <c r="H23" s="23" t="n"/>
      <c r="I23" s="23" t="n"/>
      <c r="J23" s="24">
        <f>IF($D23="","",N(G23)+N(H23)+N(I23))</f>
        <v/>
      </c>
      <c r="K23" s="24">
        <f>IF($D23="","",N(F23)*J23)</f>
        <v/>
      </c>
      <c r="L23" s="25" t="n"/>
      <c r="M23" s="24">
        <f>IF($D23="","",K23*(1-N(L23)))</f>
        <v/>
      </c>
      <c r="N23" s="21" t="n"/>
      <c r="P23" s="26">
        <f>IFERROR(VLOOKUP($C23,USTAWIENIA!$E$2:$H$8,3,FALSE),4)</f>
        <v/>
      </c>
      <c r="Q23" s="26">
        <f>IFERROR(VLOOKUP($C23,USTAWIENIA!$E$2:$H$8,4,FALSE),58)</f>
        <v/>
      </c>
      <c r="R23" s="26">
        <f>IF(1&lt;=$Q23,INDEX('BAZA PRAC'!$D$4:$D$61,$P23-4+1),"")</f>
        <v/>
      </c>
      <c r="S23" s="26">
        <f>IF(2&lt;=$Q23,INDEX('BAZA PRAC'!$D$4:$D$61,$P23-4+2),"")</f>
        <v/>
      </c>
      <c r="T23" s="26">
        <f>IF(3&lt;=$Q23,INDEX('BAZA PRAC'!$D$4:$D$61,$P23-4+3),"")</f>
        <v/>
      </c>
      <c r="U23" s="26">
        <f>IF(4&lt;=$Q23,INDEX('BAZA PRAC'!$D$4:$D$61,$P23-4+4),"")</f>
        <v/>
      </c>
      <c r="V23" s="26">
        <f>IF(5&lt;=$Q23,INDEX('BAZA PRAC'!$D$4:$D$61,$P23-4+5),"")</f>
        <v/>
      </c>
      <c r="W23" s="26">
        <f>IF(6&lt;=$Q23,INDEX('BAZA PRAC'!$D$4:$D$61,$P23-4+6),"")</f>
        <v/>
      </c>
      <c r="X23" s="26">
        <f>IF(7&lt;=$Q23,INDEX('BAZA PRAC'!$D$4:$D$61,$P23-4+7),"")</f>
        <v/>
      </c>
      <c r="Y23" s="26">
        <f>IF(8&lt;=$Q23,INDEX('BAZA PRAC'!$D$4:$D$61,$P23-4+8),"")</f>
        <v/>
      </c>
      <c r="Z23" s="26">
        <f>IF(9&lt;=$Q23,INDEX('BAZA PRAC'!$D$4:$D$61,$P23-4+9),"")</f>
        <v/>
      </c>
      <c r="AA23" s="26">
        <f>IF(10&lt;=$Q23,INDEX('BAZA PRAC'!$D$4:$D$61,$P23-4+10),"")</f>
        <v/>
      </c>
      <c r="AB23" s="26">
        <f>IF(11&lt;=$Q23,INDEX('BAZA PRAC'!$D$4:$D$61,$P23-4+11),"")</f>
        <v/>
      </c>
      <c r="AC23" s="26">
        <f>IF(12&lt;=$Q23,INDEX('BAZA PRAC'!$D$4:$D$61,$P23-4+12),"")</f>
        <v/>
      </c>
      <c r="AD23" s="26">
        <f>IF(13&lt;=$Q23,INDEX('BAZA PRAC'!$D$4:$D$61,$P23-4+13),"")</f>
        <v/>
      </c>
      <c r="AE23" s="26">
        <f>IF(14&lt;=$Q23,INDEX('BAZA PRAC'!$D$4:$D$61,$P23-4+14),"")</f>
        <v/>
      </c>
      <c r="AF23" s="26">
        <f>IF(15&lt;=$Q23,INDEX('BAZA PRAC'!$D$4:$D$61,$P23-4+15),"")</f>
        <v/>
      </c>
      <c r="AG23" s="26">
        <f>IF(16&lt;=$Q23,INDEX('BAZA PRAC'!$D$4:$D$61,$P23-4+16),"")</f>
        <v/>
      </c>
      <c r="AH23" s="26">
        <f>IF(17&lt;=$Q23,INDEX('BAZA PRAC'!$D$4:$D$61,$P23-4+17),"")</f>
        <v/>
      </c>
      <c r="AI23" s="26">
        <f>IF(18&lt;=$Q23,INDEX('BAZA PRAC'!$D$4:$D$61,$P23-4+18),"")</f>
        <v/>
      </c>
      <c r="AJ23" s="26">
        <f>IF(19&lt;=$Q23,INDEX('BAZA PRAC'!$D$4:$D$61,$P23-4+19),"")</f>
        <v/>
      </c>
      <c r="AK23" s="26">
        <f>IF(20&lt;=$Q23,INDEX('BAZA PRAC'!$D$4:$D$61,$P23-4+20),"")</f>
        <v/>
      </c>
      <c r="AL23" s="26">
        <f>IF(21&lt;=$Q23,INDEX('BAZA PRAC'!$D$4:$D$61,$P23-4+21),"")</f>
        <v/>
      </c>
      <c r="AM23" s="26">
        <f>IF(22&lt;=$Q23,INDEX('BAZA PRAC'!$D$4:$D$61,$P23-4+22),"")</f>
        <v/>
      </c>
      <c r="AN23" s="26">
        <f>IF(23&lt;=$Q23,INDEX('BAZA PRAC'!$D$4:$D$61,$P23-4+23),"")</f>
        <v/>
      </c>
      <c r="AO23" s="26">
        <f>IF(24&lt;=$Q23,INDEX('BAZA PRAC'!$D$4:$D$61,$P23-4+24),"")</f>
        <v/>
      </c>
      <c r="AP23" s="26">
        <f>IF(25&lt;=$Q23,INDEX('BAZA PRAC'!$D$4:$D$61,$P23-4+25),"")</f>
        <v/>
      </c>
      <c r="AQ23" s="26">
        <f>IF(26&lt;=$Q23,INDEX('BAZA PRAC'!$D$4:$D$61,$P23-4+26),"")</f>
        <v/>
      </c>
      <c r="AR23" s="26">
        <f>IF(27&lt;=$Q23,INDEX('BAZA PRAC'!$D$4:$D$61,$P23-4+27),"")</f>
        <v/>
      </c>
      <c r="AS23" s="26">
        <f>IF(28&lt;=$Q23,INDEX('BAZA PRAC'!$D$4:$D$61,$P23-4+28),"")</f>
        <v/>
      </c>
      <c r="AT23" s="26">
        <f>IF(29&lt;=$Q23,INDEX('BAZA PRAC'!$D$4:$D$61,$P23-4+29),"")</f>
        <v/>
      </c>
      <c r="AU23" s="26">
        <f>IF(30&lt;=$Q23,INDEX('BAZA PRAC'!$D$4:$D$61,$P23-4+30),"")</f>
        <v/>
      </c>
      <c r="AV23" s="26">
        <f>IF(31&lt;=$Q23,INDEX('BAZA PRAC'!$D$4:$D$61,$P23-4+31),"")</f>
        <v/>
      </c>
      <c r="AW23" s="26">
        <f>IF(32&lt;=$Q23,INDEX('BAZA PRAC'!$D$4:$D$61,$P23-4+32),"")</f>
        <v/>
      </c>
      <c r="AX23" s="26">
        <f>IF(33&lt;=$Q23,INDEX('BAZA PRAC'!$D$4:$D$61,$P23-4+33),"")</f>
        <v/>
      </c>
      <c r="AY23" s="26">
        <f>IF(34&lt;=$Q23,INDEX('BAZA PRAC'!$D$4:$D$61,$P23-4+34),"")</f>
        <v/>
      </c>
      <c r="AZ23" s="26">
        <f>IF(35&lt;=$Q23,INDEX('BAZA PRAC'!$D$4:$D$61,$P23-4+35),"")</f>
        <v/>
      </c>
      <c r="BA23" s="26">
        <f>IF(36&lt;=$Q23,INDEX('BAZA PRAC'!$D$4:$D$61,$P23-4+36),"")</f>
        <v/>
      </c>
      <c r="BB23" s="26">
        <f>IF(37&lt;=$Q23,INDEX('BAZA PRAC'!$D$4:$D$61,$P23-4+37),"")</f>
        <v/>
      </c>
      <c r="BC23" s="26">
        <f>IF(38&lt;=$Q23,INDEX('BAZA PRAC'!$D$4:$D$61,$P23-4+38),"")</f>
        <v/>
      </c>
      <c r="BD23" s="26">
        <f>IF(39&lt;=$Q23,INDEX('BAZA PRAC'!$D$4:$D$61,$P23-4+39),"")</f>
        <v/>
      </c>
      <c r="BE23" s="26">
        <f>IF(40&lt;=$Q23,INDEX('BAZA PRAC'!$D$4:$D$61,$P23-4+40),"")</f>
        <v/>
      </c>
      <c r="BF23" s="26">
        <f>IF(41&lt;=$Q23,INDEX('BAZA PRAC'!$D$4:$D$61,$P23-4+41),"")</f>
        <v/>
      </c>
      <c r="BG23" s="26">
        <f>IF(42&lt;=$Q23,INDEX('BAZA PRAC'!$D$4:$D$61,$P23-4+42),"")</f>
        <v/>
      </c>
      <c r="BH23" s="26">
        <f>IF(43&lt;=$Q23,INDEX('BAZA PRAC'!$D$4:$D$61,$P23-4+43),"")</f>
        <v/>
      </c>
      <c r="BI23" s="26">
        <f>IF(44&lt;=$Q23,INDEX('BAZA PRAC'!$D$4:$D$61,$P23-4+44),"")</f>
        <v/>
      </c>
      <c r="BJ23" s="26">
        <f>IF(45&lt;=$Q23,INDEX('BAZA PRAC'!$D$4:$D$61,$P23-4+45),"")</f>
        <v/>
      </c>
      <c r="BK23" s="26">
        <f>IF(46&lt;=$Q23,INDEX('BAZA PRAC'!$D$4:$D$61,$P23-4+46),"")</f>
        <v/>
      </c>
      <c r="BL23" s="26">
        <f>IF(47&lt;=$Q23,INDEX('BAZA PRAC'!$D$4:$D$61,$P23-4+47),"")</f>
        <v/>
      </c>
      <c r="BM23" s="26">
        <f>IF(48&lt;=$Q23,INDEX('BAZA PRAC'!$D$4:$D$61,$P23-4+48),"")</f>
        <v/>
      </c>
      <c r="BN23" s="26">
        <f>IF(49&lt;=$Q23,INDEX('BAZA PRAC'!$D$4:$D$61,$P23-4+49),"")</f>
        <v/>
      </c>
      <c r="BO23" s="26">
        <f>IF(50&lt;=$Q23,INDEX('BAZA PRAC'!$D$4:$D$61,$P23-4+50),"")</f>
        <v/>
      </c>
      <c r="BP23" s="26">
        <f>IF(51&lt;=$Q23,INDEX('BAZA PRAC'!$D$4:$D$61,$P23-4+51),"")</f>
        <v/>
      </c>
      <c r="BQ23" s="26">
        <f>IF(52&lt;=$Q23,INDEX('BAZA PRAC'!$D$4:$D$61,$P23-4+52),"")</f>
        <v/>
      </c>
      <c r="BR23" s="26">
        <f>IF(53&lt;=$Q23,INDEX('BAZA PRAC'!$D$4:$D$61,$P23-4+53),"")</f>
        <v/>
      </c>
      <c r="BS23" s="26">
        <f>IF(54&lt;=$Q23,INDEX('BAZA PRAC'!$D$4:$D$61,$P23-4+54),"")</f>
        <v/>
      </c>
      <c r="BT23" s="26">
        <f>IF(55&lt;=$Q23,INDEX('BAZA PRAC'!$D$4:$D$61,$P23-4+55),"")</f>
        <v/>
      </c>
      <c r="BU23" s="26">
        <f>IF(56&lt;=$Q23,INDEX('BAZA PRAC'!$D$4:$D$61,$P23-4+56),"")</f>
        <v/>
      </c>
      <c r="BV23" s="26">
        <f>IF(57&lt;=$Q23,INDEX('BAZA PRAC'!$D$4:$D$61,$P23-4+57),"")</f>
        <v/>
      </c>
      <c r="BW23" s="26">
        <f>IF(58&lt;=$Q23,INDEX('BAZA PRAC'!$D$4:$D$61,$P23-4+58),"")</f>
        <v/>
      </c>
      <c r="BX23" s="20" t="n"/>
      <c r="BY23" s="20" t="n"/>
    </row>
    <row r="24">
      <c r="A24" s="27">
        <f>IF($D24="","",COUNTA($D$11:$D24))</f>
        <v/>
      </c>
      <c r="B24" s="27">
        <f>IF($BX24&lt;&gt;"",$BX24,IF($D24="","",IFERROR(INDEX('BAZA PRAC'!$A$4:$A$61,MATCH($D24,'BAZA PRAC'!$D$4:$D$61,0)),"")))</f>
        <v/>
      </c>
      <c r="C24" s="20" t="n"/>
      <c r="D24" s="21" t="n"/>
      <c r="E24" s="27">
        <f>IF($BY24&lt;&gt;"",$BY24,IF($D24="","",IFERROR(INDEX('BAZA PRAC'!$E$4:$E$61,MATCH($D24,'BAZA PRAC'!$D$4:$D$61,0)),"")))</f>
        <v/>
      </c>
      <c r="F24" s="22" t="n"/>
      <c r="G24" s="23" t="n"/>
      <c r="H24" s="23" t="n"/>
      <c r="I24" s="23" t="n"/>
      <c r="J24" s="28">
        <f>IF($D24="","",N(G24)+N(H24)+N(I24))</f>
        <v/>
      </c>
      <c r="K24" s="28">
        <f>IF($D24="","",N(F24)*J24)</f>
        <v/>
      </c>
      <c r="L24" s="25" t="n"/>
      <c r="M24" s="28">
        <f>IF($D24="","",K24*(1-N(L24)))</f>
        <v/>
      </c>
      <c r="N24" s="21" t="n"/>
      <c r="P24" s="26">
        <f>IFERROR(VLOOKUP($C24,USTAWIENIA!$E$2:$H$8,3,FALSE),4)</f>
        <v/>
      </c>
      <c r="Q24" s="26">
        <f>IFERROR(VLOOKUP($C24,USTAWIENIA!$E$2:$H$8,4,FALSE),58)</f>
        <v/>
      </c>
      <c r="R24" s="26">
        <f>IF(1&lt;=$Q24,INDEX('BAZA PRAC'!$D$4:$D$61,$P24-4+1),"")</f>
        <v/>
      </c>
      <c r="S24" s="26">
        <f>IF(2&lt;=$Q24,INDEX('BAZA PRAC'!$D$4:$D$61,$P24-4+2),"")</f>
        <v/>
      </c>
      <c r="T24" s="26">
        <f>IF(3&lt;=$Q24,INDEX('BAZA PRAC'!$D$4:$D$61,$P24-4+3),"")</f>
        <v/>
      </c>
      <c r="U24" s="26">
        <f>IF(4&lt;=$Q24,INDEX('BAZA PRAC'!$D$4:$D$61,$P24-4+4),"")</f>
        <v/>
      </c>
      <c r="V24" s="26">
        <f>IF(5&lt;=$Q24,INDEX('BAZA PRAC'!$D$4:$D$61,$P24-4+5),"")</f>
        <v/>
      </c>
      <c r="W24" s="26">
        <f>IF(6&lt;=$Q24,INDEX('BAZA PRAC'!$D$4:$D$61,$P24-4+6),"")</f>
        <v/>
      </c>
      <c r="X24" s="26">
        <f>IF(7&lt;=$Q24,INDEX('BAZA PRAC'!$D$4:$D$61,$P24-4+7),"")</f>
        <v/>
      </c>
      <c r="Y24" s="26">
        <f>IF(8&lt;=$Q24,INDEX('BAZA PRAC'!$D$4:$D$61,$P24-4+8),"")</f>
        <v/>
      </c>
      <c r="Z24" s="26">
        <f>IF(9&lt;=$Q24,INDEX('BAZA PRAC'!$D$4:$D$61,$P24-4+9),"")</f>
        <v/>
      </c>
      <c r="AA24" s="26">
        <f>IF(10&lt;=$Q24,INDEX('BAZA PRAC'!$D$4:$D$61,$P24-4+10),"")</f>
        <v/>
      </c>
      <c r="AB24" s="26">
        <f>IF(11&lt;=$Q24,INDEX('BAZA PRAC'!$D$4:$D$61,$P24-4+11),"")</f>
        <v/>
      </c>
      <c r="AC24" s="26">
        <f>IF(12&lt;=$Q24,INDEX('BAZA PRAC'!$D$4:$D$61,$P24-4+12),"")</f>
        <v/>
      </c>
      <c r="AD24" s="26">
        <f>IF(13&lt;=$Q24,INDEX('BAZA PRAC'!$D$4:$D$61,$P24-4+13),"")</f>
        <v/>
      </c>
      <c r="AE24" s="26">
        <f>IF(14&lt;=$Q24,INDEX('BAZA PRAC'!$D$4:$D$61,$P24-4+14),"")</f>
        <v/>
      </c>
      <c r="AF24" s="26">
        <f>IF(15&lt;=$Q24,INDEX('BAZA PRAC'!$D$4:$D$61,$P24-4+15),"")</f>
        <v/>
      </c>
      <c r="AG24" s="26">
        <f>IF(16&lt;=$Q24,INDEX('BAZA PRAC'!$D$4:$D$61,$P24-4+16),"")</f>
        <v/>
      </c>
      <c r="AH24" s="26">
        <f>IF(17&lt;=$Q24,INDEX('BAZA PRAC'!$D$4:$D$61,$P24-4+17),"")</f>
        <v/>
      </c>
      <c r="AI24" s="26">
        <f>IF(18&lt;=$Q24,INDEX('BAZA PRAC'!$D$4:$D$61,$P24-4+18),"")</f>
        <v/>
      </c>
      <c r="AJ24" s="26">
        <f>IF(19&lt;=$Q24,INDEX('BAZA PRAC'!$D$4:$D$61,$P24-4+19),"")</f>
        <v/>
      </c>
      <c r="AK24" s="26">
        <f>IF(20&lt;=$Q24,INDEX('BAZA PRAC'!$D$4:$D$61,$P24-4+20),"")</f>
        <v/>
      </c>
      <c r="AL24" s="26">
        <f>IF(21&lt;=$Q24,INDEX('BAZA PRAC'!$D$4:$D$61,$P24-4+21),"")</f>
        <v/>
      </c>
      <c r="AM24" s="26">
        <f>IF(22&lt;=$Q24,INDEX('BAZA PRAC'!$D$4:$D$61,$P24-4+22),"")</f>
        <v/>
      </c>
      <c r="AN24" s="26">
        <f>IF(23&lt;=$Q24,INDEX('BAZA PRAC'!$D$4:$D$61,$P24-4+23),"")</f>
        <v/>
      </c>
      <c r="AO24" s="26">
        <f>IF(24&lt;=$Q24,INDEX('BAZA PRAC'!$D$4:$D$61,$P24-4+24),"")</f>
        <v/>
      </c>
      <c r="AP24" s="26">
        <f>IF(25&lt;=$Q24,INDEX('BAZA PRAC'!$D$4:$D$61,$P24-4+25),"")</f>
        <v/>
      </c>
      <c r="AQ24" s="26">
        <f>IF(26&lt;=$Q24,INDEX('BAZA PRAC'!$D$4:$D$61,$P24-4+26),"")</f>
        <v/>
      </c>
      <c r="AR24" s="26">
        <f>IF(27&lt;=$Q24,INDEX('BAZA PRAC'!$D$4:$D$61,$P24-4+27),"")</f>
        <v/>
      </c>
      <c r="AS24" s="26">
        <f>IF(28&lt;=$Q24,INDEX('BAZA PRAC'!$D$4:$D$61,$P24-4+28),"")</f>
        <v/>
      </c>
      <c r="AT24" s="26">
        <f>IF(29&lt;=$Q24,INDEX('BAZA PRAC'!$D$4:$D$61,$P24-4+29),"")</f>
        <v/>
      </c>
      <c r="AU24" s="26">
        <f>IF(30&lt;=$Q24,INDEX('BAZA PRAC'!$D$4:$D$61,$P24-4+30),"")</f>
        <v/>
      </c>
      <c r="AV24" s="26">
        <f>IF(31&lt;=$Q24,INDEX('BAZA PRAC'!$D$4:$D$61,$P24-4+31),"")</f>
        <v/>
      </c>
      <c r="AW24" s="26">
        <f>IF(32&lt;=$Q24,INDEX('BAZA PRAC'!$D$4:$D$61,$P24-4+32),"")</f>
        <v/>
      </c>
      <c r="AX24" s="26">
        <f>IF(33&lt;=$Q24,INDEX('BAZA PRAC'!$D$4:$D$61,$P24-4+33),"")</f>
        <v/>
      </c>
      <c r="AY24" s="26">
        <f>IF(34&lt;=$Q24,INDEX('BAZA PRAC'!$D$4:$D$61,$P24-4+34),"")</f>
        <v/>
      </c>
      <c r="AZ24" s="26">
        <f>IF(35&lt;=$Q24,INDEX('BAZA PRAC'!$D$4:$D$61,$P24-4+35),"")</f>
        <v/>
      </c>
      <c r="BA24" s="26">
        <f>IF(36&lt;=$Q24,INDEX('BAZA PRAC'!$D$4:$D$61,$P24-4+36),"")</f>
        <v/>
      </c>
      <c r="BB24" s="26">
        <f>IF(37&lt;=$Q24,INDEX('BAZA PRAC'!$D$4:$D$61,$P24-4+37),"")</f>
        <v/>
      </c>
      <c r="BC24" s="26">
        <f>IF(38&lt;=$Q24,INDEX('BAZA PRAC'!$D$4:$D$61,$P24-4+38),"")</f>
        <v/>
      </c>
      <c r="BD24" s="26">
        <f>IF(39&lt;=$Q24,INDEX('BAZA PRAC'!$D$4:$D$61,$P24-4+39),"")</f>
        <v/>
      </c>
      <c r="BE24" s="26">
        <f>IF(40&lt;=$Q24,INDEX('BAZA PRAC'!$D$4:$D$61,$P24-4+40),"")</f>
        <v/>
      </c>
      <c r="BF24" s="26">
        <f>IF(41&lt;=$Q24,INDEX('BAZA PRAC'!$D$4:$D$61,$P24-4+41),"")</f>
        <v/>
      </c>
      <c r="BG24" s="26">
        <f>IF(42&lt;=$Q24,INDEX('BAZA PRAC'!$D$4:$D$61,$P24-4+42),"")</f>
        <v/>
      </c>
      <c r="BH24" s="26">
        <f>IF(43&lt;=$Q24,INDEX('BAZA PRAC'!$D$4:$D$61,$P24-4+43),"")</f>
        <v/>
      </c>
      <c r="BI24" s="26">
        <f>IF(44&lt;=$Q24,INDEX('BAZA PRAC'!$D$4:$D$61,$P24-4+44),"")</f>
        <v/>
      </c>
      <c r="BJ24" s="26">
        <f>IF(45&lt;=$Q24,INDEX('BAZA PRAC'!$D$4:$D$61,$P24-4+45),"")</f>
        <v/>
      </c>
      <c r="BK24" s="26">
        <f>IF(46&lt;=$Q24,INDEX('BAZA PRAC'!$D$4:$D$61,$P24-4+46),"")</f>
        <v/>
      </c>
      <c r="BL24" s="26">
        <f>IF(47&lt;=$Q24,INDEX('BAZA PRAC'!$D$4:$D$61,$P24-4+47),"")</f>
        <v/>
      </c>
      <c r="BM24" s="26">
        <f>IF(48&lt;=$Q24,INDEX('BAZA PRAC'!$D$4:$D$61,$P24-4+48),"")</f>
        <v/>
      </c>
      <c r="BN24" s="26">
        <f>IF(49&lt;=$Q24,INDEX('BAZA PRAC'!$D$4:$D$61,$P24-4+49),"")</f>
        <v/>
      </c>
      <c r="BO24" s="26">
        <f>IF(50&lt;=$Q24,INDEX('BAZA PRAC'!$D$4:$D$61,$P24-4+50),"")</f>
        <v/>
      </c>
      <c r="BP24" s="26">
        <f>IF(51&lt;=$Q24,INDEX('BAZA PRAC'!$D$4:$D$61,$P24-4+51),"")</f>
        <v/>
      </c>
      <c r="BQ24" s="26">
        <f>IF(52&lt;=$Q24,INDEX('BAZA PRAC'!$D$4:$D$61,$P24-4+52),"")</f>
        <v/>
      </c>
      <c r="BR24" s="26">
        <f>IF(53&lt;=$Q24,INDEX('BAZA PRAC'!$D$4:$D$61,$P24-4+53),"")</f>
        <v/>
      </c>
      <c r="BS24" s="26">
        <f>IF(54&lt;=$Q24,INDEX('BAZA PRAC'!$D$4:$D$61,$P24-4+54),"")</f>
        <v/>
      </c>
      <c r="BT24" s="26">
        <f>IF(55&lt;=$Q24,INDEX('BAZA PRAC'!$D$4:$D$61,$P24-4+55),"")</f>
        <v/>
      </c>
      <c r="BU24" s="26">
        <f>IF(56&lt;=$Q24,INDEX('BAZA PRAC'!$D$4:$D$61,$P24-4+56),"")</f>
        <v/>
      </c>
      <c r="BV24" s="26">
        <f>IF(57&lt;=$Q24,INDEX('BAZA PRAC'!$D$4:$D$61,$P24-4+57),"")</f>
        <v/>
      </c>
      <c r="BW24" s="26">
        <f>IF(58&lt;=$Q24,INDEX('BAZA PRAC'!$D$4:$D$61,$P24-4+58),"")</f>
        <v/>
      </c>
      <c r="BX24" s="20" t="n"/>
      <c r="BY24" s="20" t="n"/>
    </row>
    <row r="25">
      <c r="A25" s="19">
        <f>IF($D25="","",COUNTA($D$11:$D25))</f>
        <v/>
      </c>
      <c r="B25" s="19">
        <f>IF($BX25&lt;&gt;"",$BX25,IF($D25="","",IFERROR(INDEX('BAZA PRAC'!$A$4:$A$61,MATCH($D25,'BAZA PRAC'!$D$4:$D$61,0)),"")))</f>
        <v/>
      </c>
      <c r="C25" s="20" t="n"/>
      <c r="D25" s="21" t="n"/>
      <c r="E25" s="19">
        <f>IF($BY25&lt;&gt;"",$BY25,IF($D25="","",IFERROR(INDEX('BAZA PRAC'!$E$4:$E$61,MATCH($D25,'BAZA PRAC'!$D$4:$D$61,0)),"")))</f>
        <v/>
      </c>
      <c r="F25" s="22" t="n"/>
      <c r="G25" s="23" t="n"/>
      <c r="H25" s="23" t="n"/>
      <c r="I25" s="23" t="n"/>
      <c r="J25" s="24">
        <f>IF($D25="","",N(G25)+N(H25)+N(I25))</f>
        <v/>
      </c>
      <c r="K25" s="24">
        <f>IF($D25="","",N(F25)*J25)</f>
        <v/>
      </c>
      <c r="L25" s="25" t="n"/>
      <c r="M25" s="24">
        <f>IF($D25="","",K25*(1-N(L25)))</f>
        <v/>
      </c>
      <c r="N25" s="21" t="n"/>
      <c r="P25" s="26">
        <f>IFERROR(VLOOKUP($C25,USTAWIENIA!$E$2:$H$8,3,FALSE),4)</f>
        <v/>
      </c>
      <c r="Q25" s="26">
        <f>IFERROR(VLOOKUP($C25,USTAWIENIA!$E$2:$H$8,4,FALSE),58)</f>
        <v/>
      </c>
      <c r="R25" s="26">
        <f>IF(1&lt;=$Q25,INDEX('BAZA PRAC'!$D$4:$D$61,$P25-4+1),"")</f>
        <v/>
      </c>
      <c r="S25" s="26">
        <f>IF(2&lt;=$Q25,INDEX('BAZA PRAC'!$D$4:$D$61,$P25-4+2),"")</f>
        <v/>
      </c>
      <c r="T25" s="26">
        <f>IF(3&lt;=$Q25,INDEX('BAZA PRAC'!$D$4:$D$61,$P25-4+3),"")</f>
        <v/>
      </c>
      <c r="U25" s="26">
        <f>IF(4&lt;=$Q25,INDEX('BAZA PRAC'!$D$4:$D$61,$P25-4+4),"")</f>
        <v/>
      </c>
      <c r="V25" s="26">
        <f>IF(5&lt;=$Q25,INDEX('BAZA PRAC'!$D$4:$D$61,$P25-4+5),"")</f>
        <v/>
      </c>
      <c r="W25" s="26">
        <f>IF(6&lt;=$Q25,INDEX('BAZA PRAC'!$D$4:$D$61,$P25-4+6),"")</f>
        <v/>
      </c>
      <c r="X25" s="26">
        <f>IF(7&lt;=$Q25,INDEX('BAZA PRAC'!$D$4:$D$61,$P25-4+7),"")</f>
        <v/>
      </c>
      <c r="Y25" s="26">
        <f>IF(8&lt;=$Q25,INDEX('BAZA PRAC'!$D$4:$D$61,$P25-4+8),"")</f>
        <v/>
      </c>
      <c r="Z25" s="26">
        <f>IF(9&lt;=$Q25,INDEX('BAZA PRAC'!$D$4:$D$61,$P25-4+9),"")</f>
        <v/>
      </c>
      <c r="AA25" s="26">
        <f>IF(10&lt;=$Q25,INDEX('BAZA PRAC'!$D$4:$D$61,$P25-4+10),"")</f>
        <v/>
      </c>
      <c r="AB25" s="26">
        <f>IF(11&lt;=$Q25,INDEX('BAZA PRAC'!$D$4:$D$61,$P25-4+11),"")</f>
        <v/>
      </c>
      <c r="AC25" s="26">
        <f>IF(12&lt;=$Q25,INDEX('BAZA PRAC'!$D$4:$D$61,$P25-4+12),"")</f>
        <v/>
      </c>
      <c r="AD25" s="26">
        <f>IF(13&lt;=$Q25,INDEX('BAZA PRAC'!$D$4:$D$61,$P25-4+13),"")</f>
        <v/>
      </c>
      <c r="AE25" s="26">
        <f>IF(14&lt;=$Q25,INDEX('BAZA PRAC'!$D$4:$D$61,$P25-4+14),"")</f>
        <v/>
      </c>
      <c r="AF25" s="26">
        <f>IF(15&lt;=$Q25,INDEX('BAZA PRAC'!$D$4:$D$61,$P25-4+15),"")</f>
        <v/>
      </c>
      <c r="AG25" s="26">
        <f>IF(16&lt;=$Q25,INDEX('BAZA PRAC'!$D$4:$D$61,$P25-4+16),"")</f>
        <v/>
      </c>
      <c r="AH25" s="26">
        <f>IF(17&lt;=$Q25,INDEX('BAZA PRAC'!$D$4:$D$61,$P25-4+17),"")</f>
        <v/>
      </c>
      <c r="AI25" s="26">
        <f>IF(18&lt;=$Q25,INDEX('BAZA PRAC'!$D$4:$D$61,$P25-4+18),"")</f>
        <v/>
      </c>
      <c r="AJ25" s="26">
        <f>IF(19&lt;=$Q25,INDEX('BAZA PRAC'!$D$4:$D$61,$P25-4+19),"")</f>
        <v/>
      </c>
      <c r="AK25" s="26">
        <f>IF(20&lt;=$Q25,INDEX('BAZA PRAC'!$D$4:$D$61,$P25-4+20),"")</f>
        <v/>
      </c>
      <c r="AL25" s="26">
        <f>IF(21&lt;=$Q25,INDEX('BAZA PRAC'!$D$4:$D$61,$P25-4+21),"")</f>
        <v/>
      </c>
      <c r="AM25" s="26">
        <f>IF(22&lt;=$Q25,INDEX('BAZA PRAC'!$D$4:$D$61,$P25-4+22),"")</f>
        <v/>
      </c>
      <c r="AN25" s="26">
        <f>IF(23&lt;=$Q25,INDEX('BAZA PRAC'!$D$4:$D$61,$P25-4+23),"")</f>
        <v/>
      </c>
      <c r="AO25" s="26">
        <f>IF(24&lt;=$Q25,INDEX('BAZA PRAC'!$D$4:$D$61,$P25-4+24),"")</f>
        <v/>
      </c>
      <c r="AP25" s="26">
        <f>IF(25&lt;=$Q25,INDEX('BAZA PRAC'!$D$4:$D$61,$P25-4+25),"")</f>
        <v/>
      </c>
      <c r="AQ25" s="26">
        <f>IF(26&lt;=$Q25,INDEX('BAZA PRAC'!$D$4:$D$61,$P25-4+26),"")</f>
        <v/>
      </c>
      <c r="AR25" s="26">
        <f>IF(27&lt;=$Q25,INDEX('BAZA PRAC'!$D$4:$D$61,$P25-4+27),"")</f>
        <v/>
      </c>
      <c r="AS25" s="26">
        <f>IF(28&lt;=$Q25,INDEX('BAZA PRAC'!$D$4:$D$61,$P25-4+28),"")</f>
        <v/>
      </c>
      <c r="AT25" s="26">
        <f>IF(29&lt;=$Q25,INDEX('BAZA PRAC'!$D$4:$D$61,$P25-4+29),"")</f>
        <v/>
      </c>
      <c r="AU25" s="26">
        <f>IF(30&lt;=$Q25,INDEX('BAZA PRAC'!$D$4:$D$61,$P25-4+30),"")</f>
        <v/>
      </c>
      <c r="AV25" s="26">
        <f>IF(31&lt;=$Q25,INDEX('BAZA PRAC'!$D$4:$D$61,$P25-4+31),"")</f>
        <v/>
      </c>
      <c r="AW25" s="26">
        <f>IF(32&lt;=$Q25,INDEX('BAZA PRAC'!$D$4:$D$61,$P25-4+32),"")</f>
        <v/>
      </c>
      <c r="AX25" s="26">
        <f>IF(33&lt;=$Q25,INDEX('BAZA PRAC'!$D$4:$D$61,$P25-4+33),"")</f>
        <v/>
      </c>
      <c r="AY25" s="26">
        <f>IF(34&lt;=$Q25,INDEX('BAZA PRAC'!$D$4:$D$61,$P25-4+34),"")</f>
        <v/>
      </c>
      <c r="AZ25" s="26">
        <f>IF(35&lt;=$Q25,INDEX('BAZA PRAC'!$D$4:$D$61,$P25-4+35),"")</f>
        <v/>
      </c>
      <c r="BA25" s="26">
        <f>IF(36&lt;=$Q25,INDEX('BAZA PRAC'!$D$4:$D$61,$P25-4+36),"")</f>
        <v/>
      </c>
      <c r="BB25" s="26">
        <f>IF(37&lt;=$Q25,INDEX('BAZA PRAC'!$D$4:$D$61,$P25-4+37),"")</f>
        <v/>
      </c>
      <c r="BC25" s="26">
        <f>IF(38&lt;=$Q25,INDEX('BAZA PRAC'!$D$4:$D$61,$P25-4+38),"")</f>
        <v/>
      </c>
      <c r="BD25" s="26">
        <f>IF(39&lt;=$Q25,INDEX('BAZA PRAC'!$D$4:$D$61,$P25-4+39),"")</f>
        <v/>
      </c>
      <c r="BE25" s="26">
        <f>IF(40&lt;=$Q25,INDEX('BAZA PRAC'!$D$4:$D$61,$P25-4+40),"")</f>
        <v/>
      </c>
      <c r="BF25" s="26">
        <f>IF(41&lt;=$Q25,INDEX('BAZA PRAC'!$D$4:$D$61,$P25-4+41),"")</f>
        <v/>
      </c>
      <c r="BG25" s="26">
        <f>IF(42&lt;=$Q25,INDEX('BAZA PRAC'!$D$4:$D$61,$P25-4+42),"")</f>
        <v/>
      </c>
      <c r="BH25" s="26">
        <f>IF(43&lt;=$Q25,INDEX('BAZA PRAC'!$D$4:$D$61,$P25-4+43),"")</f>
        <v/>
      </c>
      <c r="BI25" s="26">
        <f>IF(44&lt;=$Q25,INDEX('BAZA PRAC'!$D$4:$D$61,$P25-4+44),"")</f>
        <v/>
      </c>
      <c r="BJ25" s="26">
        <f>IF(45&lt;=$Q25,INDEX('BAZA PRAC'!$D$4:$D$61,$P25-4+45),"")</f>
        <v/>
      </c>
      <c r="BK25" s="26">
        <f>IF(46&lt;=$Q25,INDEX('BAZA PRAC'!$D$4:$D$61,$P25-4+46),"")</f>
        <v/>
      </c>
      <c r="BL25" s="26">
        <f>IF(47&lt;=$Q25,INDEX('BAZA PRAC'!$D$4:$D$61,$P25-4+47),"")</f>
        <v/>
      </c>
      <c r="BM25" s="26">
        <f>IF(48&lt;=$Q25,INDEX('BAZA PRAC'!$D$4:$D$61,$P25-4+48),"")</f>
        <v/>
      </c>
      <c r="BN25" s="26">
        <f>IF(49&lt;=$Q25,INDEX('BAZA PRAC'!$D$4:$D$61,$P25-4+49),"")</f>
        <v/>
      </c>
      <c r="BO25" s="26">
        <f>IF(50&lt;=$Q25,INDEX('BAZA PRAC'!$D$4:$D$61,$P25-4+50),"")</f>
        <v/>
      </c>
      <c r="BP25" s="26">
        <f>IF(51&lt;=$Q25,INDEX('BAZA PRAC'!$D$4:$D$61,$P25-4+51),"")</f>
        <v/>
      </c>
      <c r="BQ25" s="26">
        <f>IF(52&lt;=$Q25,INDEX('BAZA PRAC'!$D$4:$D$61,$P25-4+52),"")</f>
        <v/>
      </c>
      <c r="BR25" s="26">
        <f>IF(53&lt;=$Q25,INDEX('BAZA PRAC'!$D$4:$D$61,$P25-4+53),"")</f>
        <v/>
      </c>
      <c r="BS25" s="26">
        <f>IF(54&lt;=$Q25,INDEX('BAZA PRAC'!$D$4:$D$61,$P25-4+54),"")</f>
        <v/>
      </c>
      <c r="BT25" s="26">
        <f>IF(55&lt;=$Q25,INDEX('BAZA PRAC'!$D$4:$D$61,$P25-4+55),"")</f>
        <v/>
      </c>
      <c r="BU25" s="26">
        <f>IF(56&lt;=$Q25,INDEX('BAZA PRAC'!$D$4:$D$61,$P25-4+56),"")</f>
        <v/>
      </c>
      <c r="BV25" s="26">
        <f>IF(57&lt;=$Q25,INDEX('BAZA PRAC'!$D$4:$D$61,$P25-4+57),"")</f>
        <v/>
      </c>
      <c r="BW25" s="26">
        <f>IF(58&lt;=$Q25,INDEX('BAZA PRAC'!$D$4:$D$61,$P25-4+58),"")</f>
        <v/>
      </c>
      <c r="BX25" s="20" t="n"/>
      <c r="BY25" s="20" t="n"/>
    </row>
    <row r="26">
      <c r="A26" s="27">
        <f>IF($D26="","",COUNTA($D$11:$D26))</f>
        <v/>
      </c>
      <c r="B26" s="27">
        <f>IF($BX26&lt;&gt;"",$BX26,IF($D26="","",IFERROR(INDEX('BAZA PRAC'!$A$4:$A$61,MATCH($D26,'BAZA PRAC'!$D$4:$D$61,0)),"")))</f>
        <v/>
      </c>
      <c r="C26" s="20" t="n"/>
      <c r="D26" s="21" t="n"/>
      <c r="E26" s="27">
        <f>IF($BY26&lt;&gt;"",$BY26,IF($D26="","",IFERROR(INDEX('BAZA PRAC'!$E$4:$E$61,MATCH($D26,'BAZA PRAC'!$D$4:$D$61,0)),"")))</f>
        <v/>
      </c>
      <c r="F26" s="22" t="n"/>
      <c r="G26" s="23" t="n"/>
      <c r="H26" s="23" t="n"/>
      <c r="I26" s="23" t="n"/>
      <c r="J26" s="28">
        <f>IF($D26="","",N(G26)+N(H26)+N(I26))</f>
        <v/>
      </c>
      <c r="K26" s="28">
        <f>IF($D26="","",N(F26)*J26)</f>
        <v/>
      </c>
      <c r="L26" s="25" t="n"/>
      <c r="M26" s="28">
        <f>IF($D26="","",K26*(1-N(L26)))</f>
        <v/>
      </c>
      <c r="N26" s="21" t="n"/>
      <c r="P26" s="26">
        <f>IFERROR(VLOOKUP($C26,USTAWIENIA!$E$2:$H$8,3,FALSE),4)</f>
        <v/>
      </c>
      <c r="Q26" s="26">
        <f>IFERROR(VLOOKUP($C26,USTAWIENIA!$E$2:$H$8,4,FALSE),58)</f>
        <v/>
      </c>
      <c r="R26" s="26">
        <f>IF(1&lt;=$Q26,INDEX('BAZA PRAC'!$D$4:$D$61,$P26-4+1),"")</f>
        <v/>
      </c>
      <c r="S26" s="26">
        <f>IF(2&lt;=$Q26,INDEX('BAZA PRAC'!$D$4:$D$61,$P26-4+2),"")</f>
        <v/>
      </c>
      <c r="T26" s="26">
        <f>IF(3&lt;=$Q26,INDEX('BAZA PRAC'!$D$4:$D$61,$P26-4+3),"")</f>
        <v/>
      </c>
      <c r="U26" s="26">
        <f>IF(4&lt;=$Q26,INDEX('BAZA PRAC'!$D$4:$D$61,$P26-4+4),"")</f>
        <v/>
      </c>
      <c r="V26" s="26">
        <f>IF(5&lt;=$Q26,INDEX('BAZA PRAC'!$D$4:$D$61,$P26-4+5),"")</f>
        <v/>
      </c>
      <c r="W26" s="26">
        <f>IF(6&lt;=$Q26,INDEX('BAZA PRAC'!$D$4:$D$61,$P26-4+6),"")</f>
        <v/>
      </c>
      <c r="X26" s="26">
        <f>IF(7&lt;=$Q26,INDEX('BAZA PRAC'!$D$4:$D$61,$P26-4+7),"")</f>
        <v/>
      </c>
      <c r="Y26" s="26">
        <f>IF(8&lt;=$Q26,INDEX('BAZA PRAC'!$D$4:$D$61,$P26-4+8),"")</f>
        <v/>
      </c>
      <c r="Z26" s="26">
        <f>IF(9&lt;=$Q26,INDEX('BAZA PRAC'!$D$4:$D$61,$P26-4+9),"")</f>
        <v/>
      </c>
      <c r="AA26" s="26">
        <f>IF(10&lt;=$Q26,INDEX('BAZA PRAC'!$D$4:$D$61,$P26-4+10),"")</f>
        <v/>
      </c>
      <c r="AB26" s="26">
        <f>IF(11&lt;=$Q26,INDEX('BAZA PRAC'!$D$4:$D$61,$P26-4+11),"")</f>
        <v/>
      </c>
      <c r="AC26" s="26">
        <f>IF(12&lt;=$Q26,INDEX('BAZA PRAC'!$D$4:$D$61,$P26-4+12),"")</f>
        <v/>
      </c>
      <c r="AD26" s="26">
        <f>IF(13&lt;=$Q26,INDEX('BAZA PRAC'!$D$4:$D$61,$P26-4+13),"")</f>
        <v/>
      </c>
      <c r="AE26" s="26">
        <f>IF(14&lt;=$Q26,INDEX('BAZA PRAC'!$D$4:$D$61,$P26-4+14),"")</f>
        <v/>
      </c>
      <c r="AF26" s="26">
        <f>IF(15&lt;=$Q26,INDEX('BAZA PRAC'!$D$4:$D$61,$P26-4+15),"")</f>
        <v/>
      </c>
      <c r="AG26" s="26">
        <f>IF(16&lt;=$Q26,INDEX('BAZA PRAC'!$D$4:$D$61,$P26-4+16),"")</f>
        <v/>
      </c>
      <c r="AH26" s="26">
        <f>IF(17&lt;=$Q26,INDEX('BAZA PRAC'!$D$4:$D$61,$P26-4+17),"")</f>
        <v/>
      </c>
      <c r="AI26" s="26">
        <f>IF(18&lt;=$Q26,INDEX('BAZA PRAC'!$D$4:$D$61,$P26-4+18),"")</f>
        <v/>
      </c>
      <c r="AJ26" s="26">
        <f>IF(19&lt;=$Q26,INDEX('BAZA PRAC'!$D$4:$D$61,$P26-4+19),"")</f>
        <v/>
      </c>
      <c r="AK26" s="26">
        <f>IF(20&lt;=$Q26,INDEX('BAZA PRAC'!$D$4:$D$61,$P26-4+20),"")</f>
        <v/>
      </c>
      <c r="AL26" s="26">
        <f>IF(21&lt;=$Q26,INDEX('BAZA PRAC'!$D$4:$D$61,$P26-4+21),"")</f>
        <v/>
      </c>
      <c r="AM26" s="26">
        <f>IF(22&lt;=$Q26,INDEX('BAZA PRAC'!$D$4:$D$61,$P26-4+22),"")</f>
        <v/>
      </c>
      <c r="AN26" s="26">
        <f>IF(23&lt;=$Q26,INDEX('BAZA PRAC'!$D$4:$D$61,$P26-4+23),"")</f>
        <v/>
      </c>
      <c r="AO26" s="26">
        <f>IF(24&lt;=$Q26,INDEX('BAZA PRAC'!$D$4:$D$61,$P26-4+24),"")</f>
        <v/>
      </c>
      <c r="AP26" s="26">
        <f>IF(25&lt;=$Q26,INDEX('BAZA PRAC'!$D$4:$D$61,$P26-4+25),"")</f>
        <v/>
      </c>
      <c r="AQ26" s="26">
        <f>IF(26&lt;=$Q26,INDEX('BAZA PRAC'!$D$4:$D$61,$P26-4+26),"")</f>
        <v/>
      </c>
      <c r="AR26" s="26">
        <f>IF(27&lt;=$Q26,INDEX('BAZA PRAC'!$D$4:$D$61,$P26-4+27),"")</f>
        <v/>
      </c>
      <c r="AS26" s="26">
        <f>IF(28&lt;=$Q26,INDEX('BAZA PRAC'!$D$4:$D$61,$P26-4+28),"")</f>
        <v/>
      </c>
      <c r="AT26" s="26">
        <f>IF(29&lt;=$Q26,INDEX('BAZA PRAC'!$D$4:$D$61,$P26-4+29),"")</f>
        <v/>
      </c>
      <c r="AU26" s="26">
        <f>IF(30&lt;=$Q26,INDEX('BAZA PRAC'!$D$4:$D$61,$P26-4+30),"")</f>
        <v/>
      </c>
      <c r="AV26" s="26">
        <f>IF(31&lt;=$Q26,INDEX('BAZA PRAC'!$D$4:$D$61,$P26-4+31),"")</f>
        <v/>
      </c>
      <c r="AW26" s="26">
        <f>IF(32&lt;=$Q26,INDEX('BAZA PRAC'!$D$4:$D$61,$P26-4+32),"")</f>
        <v/>
      </c>
      <c r="AX26" s="26">
        <f>IF(33&lt;=$Q26,INDEX('BAZA PRAC'!$D$4:$D$61,$P26-4+33),"")</f>
        <v/>
      </c>
      <c r="AY26" s="26">
        <f>IF(34&lt;=$Q26,INDEX('BAZA PRAC'!$D$4:$D$61,$P26-4+34),"")</f>
        <v/>
      </c>
      <c r="AZ26" s="26">
        <f>IF(35&lt;=$Q26,INDEX('BAZA PRAC'!$D$4:$D$61,$P26-4+35),"")</f>
        <v/>
      </c>
      <c r="BA26" s="26">
        <f>IF(36&lt;=$Q26,INDEX('BAZA PRAC'!$D$4:$D$61,$P26-4+36),"")</f>
        <v/>
      </c>
      <c r="BB26" s="26">
        <f>IF(37&lt;=$Q26,INDEX('BAZA PRAC'!$D$4:$D$61,$P26-4+37),"")</f>
        <v/>
      </c>
      <c r="BC26" s="26">
        <f>IF(38&lt;=$Q26,INDEX('BAZA PRAC'!$D$4:$D$61,$P26-4+38),"")</f>
        <v/>
      </c>
      <c r="BD26" s="26">
        <f>IF(39&lt;=$Q26,INDEX('BAZA PRAC'!$D$4:$D$61,$P26-4+39),"")</f>
        <v/>
      </c>
      <c r="BE26" s="26">
        <f>IF(40&lt;=$Q26,INDEX('BAZA PRAC'!$D$4:$D$61,$P26-4+40),"")</f>
        <v/>
      </c>
      <c r="BF26" s="26">
        <f>IF(41&lt;=$Q26,INDEX('BAZA PRAC'!$D$4:$D$61,$P26-4+41),"")</f>
        <v/>
      </c>
      <c r="BG26" s="26">
        <f>IF(42&lt;=$Q26,INDEX('BAZA PRAC'!$D$4:$D$61,$P26-4+42),"")</f>
        <v/>
      </c>
      <c r="BH26" s="26">
        <f>IF(43&lt;=$Q26,INDEX('BAZA PRAC'!$D$4:$D$61,$P26-4+43),"")</f>
        <v/>
      </c>
      <c r="BI26" s="26">
        <f>IF(44&lt;=$Q26,INDEX('BAZA PRAC'!$D$4:$D$61,$P26-4+44),"")</f>
        <v/>
      </c>
      <c r="BJ26" s="26">
        <f>IF(45&lt;=$Q26,INDEX('BAZA PRAC'!$D$4:$D$61,$P26-4+45),"")</f>
        <v/>
      </c>
      <c r="BK26" s="26">
        <f>IF(46&lt;=$Q26,INDEX('BAZA PRAC'!$D$4:$D$61,$P26-4+46),"")</f>
        <v/>
      </c>
      <c r="BL26" s="26">
        <f>IF(47&lt;=$Q26,INDEX('BAZA PRAC'!$D$4:$D$61,$P26-4+47),"")</f>
        <v/>
      </c>
      <c r="BM26" s="26">
        <f>IF(48&lt;=$Q26,INDEX('BAZA PRAC'!$D$4:$D$61,$P26-4+48),"")</f>
        <v/>
      </c>
      <c r="BN26" s="26">
        <f>IF(49&lt;=$Q26,INDEX('BAZA PRAC'!$D$4:$D$61,$P26-4+49),"")</f>
        <v/>
      </c>
      <c r="BO26" s="26">
        <f>IF(50&lt;=$Q26,INDEX('BAZA PRAC'!$D$4:$D$61,$P26-4+50),"")</f>
        <v/>
      </c>
      <c r="BP26" s="26">
        <f>IF(51&lt;=$Q26,INDEX('BAZA PRAC'!$D$4:$D$61,$P26-4+51),"")</f>
        <v/>
      </c>
      <c r="BQ26" s="26">
        <f>IF(52&lt;=$Q26,INDEX('BAZA PRAC'!$D$4:$D$61,$P26-4+52),"")</f>
        <v/>
      </c>
      <c r="BR26" s="26">
        <f>IF(53&lt;=$Q26,INDEX('BAZA PRAC'!$D$4:$D$61,$P26-4+53),"")</f>
        <v/>
      </c>
      <c r="BS26" s="26">
        <f>IF(54&lt;=$Q26,INDEX('BAZA PRAC'!$D$4:$D$61,$P26-4+54),"")</f>
        <v/>
      </c>
      <c r="BT26" s="26">
        <f>IF(55&lt;=$Q26,INDEX('BAZA PRAC'!$D$4:$D$61,$P26-4+55),"")</f>
        <v/>
      </c>
      <c r="BU26" s="26">
        <f>IF(56&lt;=$Q26,INDEX('BAZA PRAC'!$D$4:$D$61,$P26-4+56),"")</f>
        <v/>
      </c>
      <c r="BV26" s="26">
        <f>IF(57&lt;=$Q26,INDEX('BAZA PRAC'!$D$4:$D$61,$P26-4+57),"")</f>
        <v/>
      </c>
      <c r="BW26" s="26">
        <f>IF(58&lt;=$Q26,INDEX('BAZA PRAC'!$D$4:$D$61,$P26-4+58),"")</f>
        <v/>
      </c>
      <c r="BX26" s="20" t="n"/>
      <c r="BY26" s="20" t="n"/>
    </row>
    <row r="27">
      <c r="A27" s="19">
        <f>IF($D27="","",COUNTA($D$11:$D27))</f>
        <v/>
      </c>
      <c r="B27" s="19">
        <f>IF($BX27&lt;&gt;"",$BX27,IF($D27="","",IFERROR(INDEX('BAZA PRAC'!$A$4:$A$61,MATCH($D27,'BAZA PRAC'!$D$4:$D$61,0)),"")))</f>
        <v/>
      </c>
      <c r="C27" s="20" t="n"/>
      <c r="D27" s="21" t="n"/>
      <c r="E27" s="19">
        <f>IF($BY27&lt;&gt;"",$BY27,IF($D27="","",IFERROR(INDEX('BAZA PRAC'!$E$4:$E$61,MATCH($D27,'BAZA PRAC'!$D$4:$D$61,0)),"")))</f>
        <v/>
      </c>
      <c r="F27" s="22" t="n"/>
      <c r="G27" s="23" t="n"/>
      <c r="H27" s="23" t="n"/>
      <c r="I27" s="23" t="n"/>
      <c r="J27" s="24">
        <f>IF($D27="","",N(G27)+N(H27)+N(I27))</f>
        <v/>
      </c>
      <c r="K27" s="24">
        <f>IF($D27="","",N(F27)*J27)</f>
        <v/>
      </c>
      <c r="L27" s="25" t="n"/>
      <c r="M27" s="24">
        <f>IF($D27="","",K27*(1-N(L27)))</f>
        <v/>
      </c>
      <c r="N27" s="21" t="n"/>
      <c r="P27" s="26">
        <f>IFERROR(VLOOKUP($C27,USTAWIENIA!$E$2:$H$8,3,FALSE),4)</f>
        <v/>
      </c>
      <c r="Q27" s="26">
        <f>IFERROR(VLOOKUP($C27,USTAWIENIA!$E$2:$H$8,4,FALSE),58)</f>
        <v/>
      </c>
      <c r="R27" s="26">
        <f>IF(1&lt;=$Q27,INDEX('BAZA PRAC'!$D$4:$D$61,$P27-4+1),"")</f>
        <v/>
      </c>
      <c r="S27" s="26">
        <f>IF(2&lt;=$Q27,INDEX('BAZA PRAC'!$D$4:$D$61,$P27-4+2),"")</f>
        <v/>
      </c>
      <c r="T27" s="26">
        <f>IF(3&lt;=$Q27,INDEX('BAZA PRAC'!$D$4:$D$61,$P27-4+3),"")</f>
        <v/>
      </c>
      <c r="U27" s="26">
        <f>IF(4&lt;=$Q27,INDEX('BAZA PRAC'!$D$4:$D$61,$P27-4+4),"")</f>
        <v/>
      </c>
      <c r="V27" s="26">
        <f>IF(5&lt;=$Q27,INDEX('BAZA PRAC'!$D$4:$D$61,$P27-4+5),"")</f>
        <v/>
      </c>
      <c r="W27" s="26">
        <f>IF(6&lt;=$Q27,INDEX('BAZA PRAC'!$D$4:$D$61,$P27-4+6),"")</f>
        <v/>
      </c>
      <c r="X27" s="26">
        <f>IF(7&lt;=$Q27,INDEX('BAZA PRAC'!$D$4:$D$61,$P27-4+7),"")</f>
        <v/>
      </c>
      <c r="Y27" s="26">
        <f>IF(8&lt;=$Q27,INDEX('BAZA PRAC'!$D$4:$D$61,$P27-4+8),"")</f>
        <v/>
      </c>
      <c r="Z27" s="26">
        <f>IF(9&lt;=$Q27,INDEX('BAZA PRAC'!$D$4:$D$61,$P27-4+9),"")</f>
        <v/>
      </c>
      <c r="AA27" s="26">
        <f>IF(10&lt;=$Q27,INDEX('BAZA PRAC'!$D$4:$D$61,$P27-4+10),"")</f>
        <v/>
      </c>
      <c r="AB27" s="26">
        <f>IF(11&lt;=$Q27,INDEX('BAZA PRAC'!$D$4:$D$61,$P27-4+11),"")</f>
        <v/>
      </c>
      <c r="AC27" s="26">
        <f>IF(12&lt;=$Q27,INDEX('BAZA PRAC'!$D$4:$D$61,$P27-4+12),"")</f>
        <v/>
      </c>
      <c r="AD27" s="26">
        <f>IF(13&lt;=$Q27,INDEX('BAZA PRAC'!$D$4:$D$61,$P27-4+13),"")</f>
        <v/>
      </c>
      <c r="AE27" s="26">
        <f>IF(14&lt;=$Q27,INDEX('BAZA PRAC'!$D$4:$D$61,$P27-4+14),"")</f>
        <v/>
      </c>
      <c r="AF27" s="26">
        <f>IF(15&lt;=$Q27,INDEX('BAZA PRAC'!$D$4:$D$61,$P27-4+15),"")</f>
        <v/>
      </c>
      <c r="AG27" s="26">
        <f>IF(16&lt;=$Q27,INDEX('BAZA PRAC'!$D$4:$D$61,$P27-4+16),"")</f>
        <v/>
      </c>
      <c r="AH27" s="26">
        <f>IF(17&lt;=$Q27,INDEX('BAZA PRAC'!$D$4:$D$61,$P27-4+17),"")</f>
        <v/>
      </c>
      <c r="AI27" s="26">
        <f>IF(18&lt;=$Q27,INDEX('BAZA PRAC'!$D$4:$D$61,$P27-4+18),"")</f>
        <v/>
      </c>
      <c r="AJ27" s="26">
        <f>IF(19&lt;=$Q27,INDEX('BAZA PRAC'!$D$4:$D$61,$P27-4+19),"")</f>
        <v/>
      </c>
      <c r="AK27" s="26">
        <f>IF(20&lt;=$Q27,INDEX('BAZA PRAC'!$D$4:$D$61,$P27-4+20),"")</f>
        <v/>
      </c>
      <c r="AL27" s="26">
        <f>IF(21&lt;=$Q27,INDEX('BAZA PRAC'!$D$4:$D$61,$P27-4+21),"")</f>
        <v/>
      </c>
      <c r="AM27" s="26">
        <f>IF(22&lt;=$Q27,INDEX('BAZA PRAC'!$D$4:$D$61,$P27-4+22),"")</f>
        <v/>
      </c>
      <c r="AN27" s="26">
        <f>IF(23&lt;=$Q27,INDEX('BAZA PRAC'!$D$4:$D$61,$P27-4+23),"")</f>
        <v/>
      </c>
      <c r="AO27" s="26">
        <f>IF(24&lt;=$Q27,INDEX('BAZA PRAC'!$D$4:$D$61,$P27-4+24),"")</f>
        <v/>
      </c>
      <c r="AP27" s="26">
        <f>IF(25&lt;=$Q27,INDEX('BAZA PRAC'!$D$4:$D$61,$P27-4+25),"")</f>
        <v/>
      </c>
      <c r="AQ27" s="26">
        <f>IF(26&lt;=$Q27,INDEX('BAZA PRAC'!$D$4:$D$61,$P27-4+26),"")</f>
        <v/>
      </c>
      <c r="AR27" s="26">
        <f>IF(27&lt;=$Q27,INDEX('BAZA PRAC'!$D$4:$D$61,$P27-4+27),"")</f>
        <v/>
      </c>
      <c r="AS27" s="26">
        <f>IF(28&lt;=$Q27,INDEX('BAZA PRAC'!$D$4:$D$61,$P27-4+28),"")</f>
        <v/>
      </c>
      <c r="AT27" s="26">
        <f>IF(29&lt;=$Q27,INDEX('BAZA PRAC'!$D$4:$D$61,$P27-4+29),"")</f>
        <v/>
      </c>
      <c r="AU27" s="26">
        <f>IF(30&lt;=$Q27,INDEX('BAZA PRAC'!$D$4:$D$61,$P27-4+30),"")</f>
        <v/>
      </c>
      <c r="AV27" s="26">
        <f>IF(31&lt;=$Q27,INDEX('BAZA PRAC'!$D$4:$D$61,$P27-4+31),"")</f>
        <v/>
      </c>
      <c r="AW27" s="26">
        <f>IF(32&lt;=$Q27,INDEX('BAZA PRAC'!$D$4:$D$61,$P27-4+32),"")</f>
        <v/>
      </c>
      <c r="AX27" s="26">
        <f>IF(33&lt;=$Q27,INDEX('BAZA PRAC'!$D$4:$D$61,$P27-4+33),"")</f>
        <v/>
      </c>
      <c r="AY27" s="26">
        <f>IF(34&lt;=$Q27,INDEX('BAZA PRAC'!$D$4:$D$61,$P27-4+34),"")</f>
        <v/>
      </c>
      <c r="AZ27" s="26">
        <f>IF(35&lt;=$Q27,INDEX('BAZA PRAC'!$D$4:$D$61,$P27-4+35),"")</f>
        <v/>
      </c>
      <c r="BA27" s="26">
        <f>IF(36&lt;=$Q27,INDEX('BAZA PRAC'!$D$4:$D$61,$P27-4+36),"")</f>
        <v/>
      </c>
      <c r="BB27" s="26">
        <f>IF(37&lt;=$Q27,INDEX('BAZA PRAC'!$D$4:$D$61,$P27-4+37),"")</f>
        <v/>
      </c>
      <c r="BC27" s="26">
        <f>IF(38&lt;=$Q27,INDEX('BAZA PRAC'!$D$4:$D$61,$P27-4+38),"")</f>
        <v/>
      </c>
      <c r="BD27" s="26">
        <f>IF(39&lt;=$Q27,INDEX('BAZA PRAC'!$D$4:$D$61,$P27-4+39),"")</f>
        <v/>
      </c>
      <c r="BE27" s="26">
        <f>IF(40&lt;=$Q27,INDEX('BAZA PRAC'!$D$4:$D$61,$P27-4+40),"")</f>
        <v/>
      </c>
      <c r="BF27" s="26">
        <f>IF(41&lt;=$Q27,INDEX('BAZA PRAC'!$D$4:$D$61,$P27-4+41),"")</f>
        <v/>
      </c>
      <c r="BG27" s="26">
        <f>IF(42&lt;=$Q27,INDEX('BAZA PRAC'!$D$4:$D$61,$P27-4+42),"")</f>
        <v/>
      </c>
      <c r="BH27" s="26">
        <f>IF(43&lt;=$Q27,INDEX('BAZA PRAC'!$D$4:$D$61,$P27-4+43),"")</f>
        <v/>
      </c>
      <c r="BI27" s="26">
        <f>IF(44&lt;=$Q27,INDEX('BAZA PRAC'!$D$4:$D$61,$P27-4+44),"")</f>
        <v/>
      </c>
      <c r="BJ27" s="26">
        <f>IF(45&lt;=$Q27,INDEX('BAZA PRAC'!$D$4:$D$61,$P27-4+45),"")</f>
        <v/>
      </c>
      <c r="BK27" s="26">
        <f>IF(46&lt;=$Q27,INDEX('BAZA PRAC'!$D$4:$D$61,$P27-4+46),"")</f>
        <v/>
      </c>
      <c r="BL27" s="26">
        <f>IF(47&lt;=$Q27,INDEX('BAZA PRAC'!$D$4:$D$61,$P27-4+47),"")</f>
        <v/>
      </c>
      <c r="BM27" s="26">
        <f>IF(48&lt;=$Q27,INDEX('BAZA PRAC'!$D$4:$D$61,$P27-4+48),"")</f>
        <v/>
      </c>
      <c r="BN27" s="26">
        <f>IF(49&lt;=$Q27,INDEX('BAZA PRAC'!$D$4:$D$61,$P27-4+49),"")</f>
        <v/>
      </c>
      <c r="BO27" s="26">
        <f>IF(50&lt;=$Q27,INDEX('BAZA PRAC'!$D$4:$D$61,$P27-4+50),"")</f>
        <v/>
      </c>
      <c r="BP27" s="26">
        <f>IF(51&lt;=$Q27,INDEX('BAZA PRAC'!$D$4:$D$61,$P27-4+51),"")</f>
        <v/>
      </c>
      <c r="BQ27" s="26">
        <f>IF(52&lt;=$Q27,INDEX('BAZA PRAC'!$D$4:$D$61,$P27-4+52),"")</f>
        <v/>
      </c>
      <c r="BR27" s="26">
        <f>IF(53&lt;=$Q27,INDEX('BAZA PRAC'!$D$4:$D$61,$P27-4+53),"")</f>
        <v/>
      </c>
      <c r="BS27" s="26">
        <f>IF(54&lt;=$Q27,INDEX('BAZA PRAC'!$D$4:$D$61,$P27-4+54),"")</f>
        <v/>
      </c>
      <c r="BT27" s="26">
        <f>IF(55&lt;=$Q27,INDEX('BAZA PRAC'!$D$4:$D$61,$P27-4+55),"")</f>
        <v/>
      </c>
      <c r="BU27" s="26">
        <f>IF(56&lt;=$Q27,INDEX('BAZA PRAC'!$D$4:$D$61,$P27-4+56),"")</f>
        <v/>
      </c>
      <c r="BV27" s="26">
        <f>IF(57&lt;=$Q27,INDEX('BAZA PRAC'!$D$4:$D$61,$P27-4+57),"")</f>
        <v/>
      </c>
      <c r="BW27" s="26">
        <f>IF(58&lt;=$Q27,INDEX('BAZA PRAC'!$D$4:$D$61,$P27-4+58),"")</f>
        <v/>
      </c>
      <c r="BX27" s="20" t="n"/>
      <c r="BY27" s="20" t="n"/>
    </row>
    <row r="28">
      <c r="A28" s="27">
        <f>IF($D28="","",COUNTA($D$11:$D28))</f>
        <v/>
      </c>
      <c r="B28" s="27">
        <f>IF($BX28&lt;&gt;"",$BX28,IF($D28="","",IFERROR(INDEX('BAZA PRAC'!$A$4:$A$61,MATCH($D28,'BAZA PRAC'!$D$4:$D$61,0)),"")))</f>
        <v/>
      </c>
      <c r="C28" s="20" t="n"/>
      <c r="D28" s="21" t="n"/>
      <c r="E28" s="27">
        <f>IF($BY28&lt;&gt;"",$BY28,IF($D28="","",IFERROR(INDEX('BAZA PRAC'!$E$4:$E$61,MATCH($D28,'BAZA PRAC'!$D$4:$D$61,0)),"")))</f>
        <v/>
      </c>
      <c r="F28" s="22" t="n"/>
      <c r="G28" s="23" t="n"/>
      <c r="H28" s="23" t="n"/>
      <c r="I28" s="23" t="n"/>
      <c r="J28" s="28">
        <f>IF($D28="","",N(G28)+N(H28)+N(I28))</f>
        <v/>
      </c>
      <c r="K28" s="28">
        <f>IF($D28="","",N(F28)*J28)</f>
        <v/>
      </c>
      <c r="L28" s="25" t="n"/>
      <c r="M28" s="28">
        <f>IF($D28="","",K28*(1-N(L28)))</f>
        <v/>
      </c>
      <c r="N28" s="21" t="n"/>
      <c r="P28" s="26">
        <f>IFERROR(VLOOKUP($C28,USTAWIENIA!$E$2:$H$8,3,FALSE),4)</f>
        <v/>
      </c>
      <c r="Q28" s="26">
        <f>IFERROR(VLOOKUP($C28,USTAWIENIA!$E$2:$H$8,4,FALSE),58)</f>
        <v/>
      </c>
      <c r="R28" s="26">
        <f>IF(1&lt;=$Q28,INDEX('BAZA PRAC'!$D$4:$D$61,$P28-4+1),"")</f>
        <v/>
      </c>
      <c r="S28" s="26">
        <f>IF(2&lt;=$Q28,INDEX('BAZA PRAC'!$D$4:$D$61,$P28-4+2),"")</f>
        <v/>
      </c>
      <c r="T28" s="26">
        <f>IF(3&lt;=$Q28,INDEX('BAZA PRAC'!$D$4:$D$61,$P28-4+3),"")</f>
        <v/>
      </c>
      <c r="U28" s="26">
        <f>IF(4&lt;=$Q28,INDEX('BAZA PRAC'!$D$4:$D$61,$P28-4+4),"")</f>
        <v/>
      </c>
      <c r="V28" s="26">
        <f>IF(5&lt;=$Q28,INDEX('BAZA PRAC'!$D$4:$D$61,$P28-4+5),"")</f>
        <v/>
      </c>
      <c r="W28" s="26">
        <f>IF(6&lt;=$Q28,INDEX('BAZA PRAC'!$D$4:$D$61,$P28-4+6),"")</f>
        <v/>
      </c>
      <c r="X28" s="26">
        <f>IF(7&lt;=$Q28,INDEX('BAZA PRAC'!$D$4:$D$61,$P28-4+7),"")</f>
        <v/>
      </c>
      <c r="Y28" s="26">
        <f>IF(8&lt;=$Q28,INDEX('BAZA PRAC'!$D$4:$D$61,$P28-4+8),"")</f>
        <v/>
      </c>
      <c r="Z28" s="26">
        <f>IF(9&lt;=$Q28,INDEX('BAZA PRAC'!$D$4:$D$61,$P28-4+9),"")</f>
        <v/>
      </c>
      <c r="AA28" s="26">
        <f>IF(10&lt;=$Q28,INDEX('BAZA PRAC'!$D$4:$D$61,$P28-4+10),"")</f>
        <v/>
      </c>
      <c r="AB28" s="26">
        <f>IF(11&lt;=$Q28,INDEX('BAZA PRAC'!$D$4:$D$61,$P28-4+11),"")</f>
        <v/>
      </c>
      <c r="AC28" s="26">
        <f>IF(12&lt;=$Q28,INDEX('BAZA PRAC'!$D$4:$D$61,$P28-4+12),"")</f>
        <v/>
      </c>
      <c r="AD28" s="26">
        <f>IF(13&lt;=$Q28,INDEX('BAZA PRAC'!$D$4:$D$61,$P28-4+13),"")</f>
        <v/>
      </c>
      <c r="AE28" s="26">
        <f>IF(14&lt;=$Q28,INDEX('BAZA PRAC'!$D$4:$D$61,$P28-4+14),"")</f>
        <v/>
      </c>
      <c r="AF28" s="26">
        <f>IF(15&lt;=$Q28,INDEX('BAZA PRAC'!$D$4:$D$61,$P28-4+15),"")</f>
        <v/>
      </c>
      <c r="AG28" s="26">
        <f>IF(16&lt;=$Q28,INDEX('BAZA PRAC'!$D$4:$D$61,$P28-4+16),"")</f>
        <v/>
      </c>
      <c r="AH28" s="26">
        <f>IF(17&lt;=$Q28,INDEX('BAZA PRAC'!$D$4:$D$61,$P28-4+17),"")</f>
        <v/>
      </c>
      <c r="AI28" s="26">
        <f>IF(18&lt;=$Q28,INDEX('BAZA PRAC'!$D$4:$D$61,$P28-4+18),"")</f>
        <v/>
      </c>
      <c r="AJ28" s="26">
        <f>IF(19&lt;=$Q28,INDEX('BAZA PRAC'!$D$4:$D$61,$P28-4+19),"")</f>
        <v/>
      </c>
      <c r="AK28" s="26">
        <f>IF(20&lt;=$Q28,INDEX('BAZA PRAC'!$D$4:$D$61,$P28-4+20),"")</f>
        <v/>
      </c>
      <c r="AL28" s="26">
        <f>IF(21&lt;=$Q28,INDEX('BAZA PRAC'!$D$4:$D$61,$P28-4+21),"")</f>
        <v/>
      </c>
      <c r="AM28" s="26">
        <f>IF(22&lt;=$Q28,INDEX('BAZA PRAC'!$D$4:$D$61,$P28-4+22),"")</f>
        <v/>
      </c>
      <c r="AN28" s="26">
        <f>IF(23&lt;=$Q28,INDEX('BAZA PRAC'!$D$4:$D$61,$P28-4+23),"")</f>
        <v/>
      </c>
      <c r="AO28" s="26">
        <f>IF(24&lt;=$Q28,INDEX('BAZA PRAC'!$D$4:$D$61,$P28-4+24),"")</f>
        <v/>
      </c>
      <c r="AP28" s="26">
        <f>IF(25&lt;=$Q28,INDEX('BAZA PRAC'!$D$4:$D$61,$P28-4+25),"")</f>
        <v/>
      </c>
      <c r="AQ28" s="26">
        <f>IF(26&lt;=$Q28,INDEX('BAZA PRAC'!$D$4:$D$61,$P28-4+26),"")</f>
        <v/>
      </c>
      <c r="AR28" s="26">
        <f>IF(27&lt;=$Q28,INDEX('BAZA PRAC'!$D$4:$D$61,$P28-4+27),"")</f>
        <v/>
      </c>
      <c r="AS28" s="26">
        <f>IF(28&lt;=$Q28,INDEX('BAZA PRAC'!$D$4:$D$61,$P28-4+28),"")</f>
        <v/>
      </c>
      <c r="AT28" s="26">
        <f>IF(29&lt;=$Q28,INDEX('BAZA PRAC'!$D$4:$D$61,$P28-4+29),"")</f>
        <v/>
      </c>
      <c r="AU28" s="26">
        <f>IF(30&lt;=$Q28,INDEX('BAZA PRAC'!$D$4:$D$61,$P28-4+30),"")</f>
        <v/>
      </c>
      <c r="AV28" s="26">
        <f>IF(31&lt;=$Q28,INDEX('BAZA PRAC'!$D$4:$D$61,$P28-4+31),"")</f>
        <v/>
      </c>
      <c r="AW28" s="26">
        <f>IF(32&lt;=$Q28,INDEX('BAZA PRAC'!$D$4:$D$61,$P28-4+32),"")</f>
        <v/>
      </c>
      <c r="AX28" s="26">
        <f>IF(33&lt;=$Q28,INDEX('BAZA PRAC'!$D$4:$D$61,$P28-4+33),"")</f>
        <v/>
      </c>
      <c r="AY28" s="26">
        <f>IF(34&lt;=$Q28,INDEX('BAZA PRAC'!$D$4:$D$61,$P28-4+34),"")</f>
        <v/>
      </c>
      <c r="AZ28" s="26">
        <f>IF(35&lt;=$Q28,INDEX('BAZA PRAC'!$D$4:$D$61,$P28-4+35),"")</f>
        <v/>
      </c>
      <c r="BA28" s="26">
        <f>IF(36&lt;=$Q28,INDEX('BAZA PRAC'!$D$4:$D$61,$P28-4+36),"")</f>
        <v/>
      </c>
      <c r="BB28" s="26">
        <f>IF(37&lt;=$Q28,INDEX('BAZA PRAC'!$D$4:$D$61,$P28-4+37),"")</f>
        <v/>
      </c>
      <c r="BC28" s="26">
        <f>IF(38&lt;=$Q28,INDEX('BAZA PRAC'!$D$4:$D$61,$P28-4+38),"")</f>
        <v/>
      </c>
      <c r="BD28" s="26">
        <f>IF(39&lt;=$Q28,INDEX('BAZA PRAC'!$D$4:$D$61,$P28-4+39),"")</f>
        <v/>
      </c>
      <c r="BE28" s="26">
        <f>IF(40&lt;=$Q28,INDEX('BAZA PRAC'!$D$4:$D$61,$P28-4+40),"")</f>
        <v/>
      </c>
      <c r="BF28" s="26">
        <f>IF(41&lt;=$Q28,INDEX('BAZA PRAC'!$D$4:$D$61,$P28-4+41),"")</f>
        <v/>
      </c>
      <c r="BG28" s="26">
        <f>IF(42&lt;=$Q28,INDEX('BAZA PRAC'!$D$4:$D$61,$P28-4+42),"")</f>
        <v/>
      </c>
      <c r="BH28" s="26">
        <f>IF(43&lt;=$Q28,INDEX('BAZA PRAC'!$D$4:$D$61,$P28-4+43),"")</f>
        <v/>
      </c>
      <c r="BI28" s="26">
        <f>IF(44&lt;=$Q28,INDEX('BAZA PRAC'!$D$4:$D$61,$P28-4+44),"")</f>
        <v/>
      </c>
      <c r="BJ28" s="26">
        <f>IF(45&lt;=$Q28,INDEX('BAZA PRAC'!$D$4:$D$61,$P28-4+45),"")</f>
        <v/>
      </c>
      <c r="BK28" s="26">
        <f>IF(46&lt;=$Q28,INDEX('BAZA PRAC'!$D$4:$D$61,$P28-4+46),"")</f>
        <v/>
      </c>
      <c r="BL28" s="26">
        <f>IF(47&lt;=$Q28,INDEX('BAZA PRAC'!$D$4:$D$61,$P28-4+47),"")</f>
        <v/>
      </c>
      <c r="BM28" s="26">
        <f>IF(48&lt;=$Q28,INDEX('BAZA PRAC'!$D$4:$D$61,$P28-4+48),"")</f>
        <v/>
      </c>
      <c r="BN28" s="26">
        <f>IF(49&lt;=$Q28,INDEX('BAZA PRAC'!$D$4:$D$61,$P28-4+49),"")</f>
        <v/>
      </c>
      <c r="BO28" s="26">
        <f>IF(50&lt;=$Q28,INDEX('BAZA PRAC'!$D$4:$D$61,$P28-4+50),"")</f>
        <v/>
      </c>
      <c r="BP28" s="26">
        <f>IF(51&lt;=$Q28,INDEX('BAZA PRAC'!$D$4:$D$61,$P28-4+51),"")</f>
        <v/>
      </c>
      <c r="BQ28" s="26">
        <f>IF(52&lt;=$Q28,INDEX('BAZA PRAC'!$D$4:$D$61,$P28-4+52),"")</f>
        <v/>
      </c>
      <c r="BR28" s="26">
        <f>IF(53&lt;=$Q28,INDEX('BAZA PRAC'!$D$4:$D$61,$P28-4+53),"")</f>
        <v/>
      </c>
      <c r="BS28" s="26">
        <f>IF(54&lt;=$Q28,INDEX('BAZA PRAC'!$D$4:$D$61,$P28-4+54),"")</f>
        <v/>
      </c>
      <c r="BT28" s="26">
        <f>IF(55&lt;=$Q28,INDEX('BAZA PRAC'!$D$4:$D$61,$P28-4+55),"")</f>
        <v/>
      </c>
      <c r="BU28" s="26">
        <f>IF(56&lt;=$Q28,INDEX('BAZA PRAC'!$D$4:$D$61,$P28-4+56),"")</f>
        <v/>
      </c>
      <c r="BV28" s="26">
        <f>IF(57&lt;=$Q28,INDEX('BAZA PRAC'!$D$4:$D$61,$P28-4+57),"")</f>
        <v/>
      </c>
      <c r="BW28" s="26">
        <f>IF(58&lt;=$Q28,INDEX('BAZA PRAC'!$D$4:$D$61,$P28-4+58),"")</f>
        <v/>
      </c>
      <c r="BX28" s="20" t="n"/>
      <c r="BY28" s="20" t="n"/>
    </row>
    <row r="29">
      <c r="A29" s="19">
        <f>IF($D29="","",COUNTA($D$11:$D29))</f>
        <v/>
      </c>
      <c r="B29" s="19">
        <f>IF($BX29&lt;&gt;"",$BX29,IF($D29="","",IFERROR(INDEX('BAZA PRAC'!$A$4:$A$61,MATCH($D29,'BAZA PRAC'!$D$4:$D$61,0)),"")))</f>
        <v/>
      </c>
      <c r="C29" s="20" t="n"/>
      <c r="D29" s="21" t="n"/>
      <c r="E29" s="19">
        <f>IF($BY29&lt;&gt;"",$BY29,IF($D29="","",IFERROR(INDEX('BAZA PRAC'!$E$4:$E$61,MATCH($D29,'BAZA PRAC'!$D$4:$D$61,0)),"")))</f>
        <v/>
      </c>
      <c r="F29" s="22" t="n"/>
      <c r="G29" s="23" t="n"/>
      <c r="H29" s="23" t="n"/>
      <c r="I29" s="23" t="n"/>
      <c r="J29" s="24">
        <f>IF($D29="","",N(G29)+N(H29)+N(I29))</f>
        <v/>
      </c>
      <c r="K29" s="24">
        <f>IF($D29="","",N(F29)*J29)</f>
        <v/>
      </c>
      <c r="L29" s="25" t="n"/>
      <c r="M29" s="24">
        <f>IF($D29="","",K29*(1-N(L29)))</f>
        <v/>
      </c>
      <c r="N29" s="21" t="n"/>
      <c r="P29" s="26">
        <f>IFERROR(VLOOKUP($C29,USTAWIENIA!$E$2:$H$8,3,FALSE),4)</f>
        <v/>
      </c>
      <c r="Q29" s="26">
        <f>IFERROR(VLOOKUP($C29,USTAWIENIA!$E$2:$H$8,4,FALSE),58)</f>
        <v/>
      </c>
      <c r="R29" s="26">
        <f>IF(1&lt;=$Q29,INDEX('BAZA PRAC'!$D$4:$D$61,$P29-4+1),"")</f>
        <v/>
      </c>
      <c r="S29" s="26">
        <f>IF(2&lt;=$Q29,INDEX('BAZA PRAC'!$D$4:$D$61,$P29-4+2),"")</f>
        <v/>
      </c>
      <c r="T29" s="26">
        <f>IF(3&lt;=$Q29,INDEX('BAZA PRAC'!$D$4:$D$61,$P29-4+3),"")</f>
        <v/>
      </c>
      <c r="U29" s="26">
        <f>IF(4&lt;=$Q29,INDEX('BAZA PRAC'!$D$4:$D$61,$P29-4+4),"")</f>
        <v/>
      </c>
      <c r="V29" s="26">
        <f>IF(5&lt;=$Q29,INDEX('BAZA PRAC'!$D$4:$D$61,$P29-4+5),"")</f>
        <v/>
      </c>
      <c r="W29" s="26">
        <f>IF(6&lt;=$Q29,INDEX('BAZA PRAC'!$D$4:$D$61,$P29-4+6),"")</f>
        <v/>
      </c>
      <c r="X29" s="26">
        <f>IF(7&lt;=$Q29,INDEX('BAZA PRAC'!$D$4:$D$61,$P29-4+7),"")</f>
        <v/>
      </c>
      <c r="Y29" s="26">
        <f>IF(8&lt;=$Q29,INDEX('BAZA PRAC'!$D$4:$D$61,$P29-4+8),"")</f>
        <v/>
      </c>
      <c r="Z29" s="26">
        <f>IF(9&lt;=$Q29,INDEX('BAZA PRAC'!$D$4:$D$61,$P29-4+9),"")</f>
        <v/>
      </c>
      <c r="AA29" s="26">
        <f>IF(10&lt;=$Q29,INDEX('BAZA PRAC'!$D$4:$D$61,$P29-4+10),"")</f>
        <v/>
      </c>
      <c r="AB29" s="26">
        <f>IF(11&lt;=$Q29,INDEX('BAZA PRAC'!$D$4:$D$61,$P29-4+11),"")</f>
        <v/>
      </c>
      <c r="AC29" s="26">
        <f>IF(12&lt;=$Q29,INDEX('BAZA PRAC'!$D$4:$D$61,$P29-4+12),"")</f>
        <v/>
      </c>
      <c r="AD29" s="26">
        <f>IF(13&lt;=$Q29,INDEX('BAZA PRAC'!$D$4:$D$61,$P29-4+13),"")</f>
        <v/>
      </c>
      <c r="AE29" s="26">
        <f>IF(14&lt;=$Q29,INDEX('BAZA PRAC'!$D$4:$D$61,$P29-4+14),"")</f>
        <v/>
      </c>
      <c r="AF29" s="26">
        <f>IF(15&lt;=$Q29,INDEX('BAZA PRAC'!$D$4:$D$61,$P29-4+15),"")</f>
        <v/>
      </c>
      <c r="AG29" s="26">
        <f>IF(16&lt;=$Q29,INDEX('BAZA PRAC'!$D$4:$D$61,$P29-4+16),"")</f>
        <v/>
      </c>
      <c r="AH29" s="26">
        <f>IF(17&lt;=$Q29,INDEX('BAZA PRAC'!$D$4:$D$61,$P29-4+17),"")</f>
        <v/>
      </c>
      <c r="AI29" s="26">
        <f>IF(18&lt;=$Q29,INDEX('BAZA PRAC'!$D$4:$D$61,$P29-4+18),"")</f>
        <v/>
      </c>
      <c r="AJ29" s="26">
        <f>IF(19&lt;=$Q29,INDEX('BAZA PRAC'!$D$4:$D$61,$P29-4+19),"")</f>
        <v/>
      </c>
      <c r="AK29" s="26">
        <f>IF(20&lt;=$Q29,INDEX('BAZA PRAC'!$D$4:$D$61,$P29-4+20),"")</f>
        <v/>
      </c>
      <c r="AL29" s="26">
        <f>IF(21&lt;=$Q29,INDEX('BAZA PRAC'!$D$4:$D$61,$P29-4+21),"")</f>
        <v/>
      </c>
      <c r="AM29" s="26">
        <f>IF(22&lt;=$Q29,INDEX('BAZA PRAC'!$D$4:$D$61,$P29-4+22),"")</f>
        <v/>
      </c>
      <c r="AN29" s="26">
        <f>IF(23&lt;=$Q29,INDEX('BAZA PRAC'!$D$4:$D$61,$P29-4+23),"")</f>
        <v/>
      </c>
      <c r="AO29" s="26">
        <f>IF(24&lt;=$Q29,INDEX('BAZA PRAC'!$D$4:$D$61,$P29-4+24),"")</f>
        <v/>
      </c>
      <c r="AP29" s="26">
        <f>IF(25&lt;=$Q29,INDEX('BAZA PRAC'!$D$4:$D$61,$P29-4+25),"")</f>
        <v/>
      </c>
      <c r="AQ29" s="26">
        <f>IF(26&lt;=$Q29,INDEX('BAZA PRAC'!$D$4:$D$61,$P29-4+26),"")</f>
        <v/>
      </c>
      <c r="AR29" s="26">
        <f>IF(27&lt;=$Q29,INDEX('BAZA PRAC'!$D$4:$D$61,$P29-4+27),"")</f>
        <v/>
      </c>
      <c r="AS29" s="26">
        <f>IF(28&lt;=$Q29,INDEX('BAZA PRAC'!$D$4:$D$61,$P29-4+28),"")</f>
        <v/>
      </c>
      <c r="AT29" s="26">
        <f>IF(29&lt;=$Q29,INDEX('BAZA PRAC'!$D$4:$D$61,$P29-4+29),"")</f>
        <v/>
      </c>
      <c r="AU29" s="26">
        <f>IF(30&lt;=$Q29,INDEX('BAZA PRAC'!$D$4:$D$61,$P29-4+30),"")</f>
        <v/>
      </c>
      <c r="AV29" s="26">
        <f>IF(31&lt;=$Q29,INDEX('BAZA PRAC'!$D$4:$D$61,$P29-4+31),"")</f>
        <v/>
      </c>
      <c r="AW29" s="26">
        <f>IF(32&lt;=$Q29,INDEX('BAZA PRAC'!$D$4:$D$61,$P29-4+32),"")</f>
        <v/>
      </c>
      <c r="AX29" s="26">
        <f>IF(33&lt;=$Q29,INDEX('BAZA PRAC'!$D$4:$D$61,$P29-4+33),"")</f>
        <v/>
      </c>
      <c r="AY29" s="26">
        <f>IF(34&lt;=$Q29,INDEX('BAZA PRAC'!$D$4:$D$61,$P29-4+34),"")</f>
        <v/>
      </c>
      <c r="AZ29" s="26">
        <f>IF(35&lt;=$Q29,INDEX('BAZA PRAC'!$D$4:$D$61,$P29-4+35),"")</f>
        <v/>
      </c>
      <c r="BA29" s="26">
        <f>IF(36&lt;=$Q29,INDEX('BAZA PRAC'!$D$4:$D$61,$P29-4+36),"")</f>
        <v/>
      </c>
      <c r="BB29" s="26">
        <f>IF(37&lt;=$Q29,INDEX('BAZA PRAC'!$D$4:$D$61,$P29-4+37),"")</f>
        <v/>
      </c>
      <c r="BC29" s="26">
        <f>IF(38&lt;=$Q29,INDEX('BAZA PRAC'!$D$4:$D$61,$P29-4+38),"")</f>
        <v/>
      </c>
      <c r="BD29" s="26">
        <f>IF(39&lt;=$Q29,INDEX('BAZA PRAC'!$D$4:$D$61,$P29-4+39),"")</f>
        <v/>
      </c>
      <c r="BE29" s="26">
        <f>IF(40&lt;=$Q29,INDEX('BAZA PRAC'!$D$4:$D$61,$P29-4+40),"")</f>
        <v/>
      </c>
      <c r="BF29" s="26">
        <f>IF(41&lt;=$Q29,INDEX('BAZA PRAC'!$D$4:$D$61,$P29-4+41),"")</f>
        <v/>
      </c>
      <c r="BG29" s="26">
        <f>IF(42&lt;=$Q29,INDEX('BAZA PRAC'!$D$4:$D$61,$P29-4+42),"")</f>
        <v/>
      </c>
      <c r="BH29" s="26">
        <f>IF(43&lt;=$Q29,INDEX('BAZA PRAC'!$D$4:$D$61,$P29-4+43),"")</f>
        <v/>
      </c>
      <c r="BI29" s="26">
        <f>IF(44&lt;=$Q29,INDEX('BAZA PRAC'!$D$4:$D$61,$P29-4+44),"")</f>
        <v/>
      </c>
      <c r="BJ29" s="26">
        <f>IF(45&lt;=$Q29,INDEX('BAZA PRAC'!$D$4:$D$61,$P29-4+45),"")</f>
        <v/>
      </c>
      <c r="BK29" s="26">
        <f>IF(46&lt;=$Q29,INDEX('BAZA PRAC'!$D$4:$D$61,$P29-4+46),"")</f>
        <v/>
      </c>
      <c r="BL29" s="26">
        <f>IF(47&lt;=$Q29,INDEX('BAZA PRAC'!$D$4:$D$61,$P29-4+47),"")</f>
        <v/>
      </c>
      <c r="BM29" s="26">
        <f>IF(48&lt;=$Q29,INDEX('BAZA PRAC'!$D$4:$D$61,$P29-4+48),"")</f>
        <v/>
      </c>
      <c r="BN29" s="26">
        <f>IF(49&lt;=$Q29,INDEX('BAZA PRAC'!$D$4:$D$61,$P29-4+49),"")</f>
        <v/>
      </c>
      <c r="BO29" s="26">
        <f>IF(50&lt;=$Q29,INDEX('BAZA PRAC'!$D$4:$D$61,$P29-4+50),"")</f>
        <v/>
      </c>
      <c r="BP29" s="26">
        <f>IF(51&lt;=$Q29,INDEX('BAZA PRAC'!$D$4:$D$61,$P29-4+51),"")</f>
        <v/>
      </c>
      <c r="BQ29" s="26">
        <f>IF(52&lt;=$Q29,INDEX('BAZA PRAC'!$D$4:$D$61,$P29-4+52),"")</f>
        <v/>
      </c>
      <c r="BR29" s="26">
        <f>IF(53&lt;=$Q29,INDEX('BAZA PRAC'!$D$4:$D$61,$P29-4+53),"")</f>
        <v/>
      </c>
      <c r="BS29" s="26">
        <f>IF(54&lt;=$Q29,INDEX('BAZA PRAC'!$D$4:$D$61,$P29-4+54),"")</f>
        <v/>
      </c>
      <c r="BT29" s="26">
        <f>IF(55&lt;=$Q29,INDEX('BAZA PRAC'!$D$4:$D$61,$P29-4+55),"")</f>
        <v/>
      </c>
      <c r="BU29" s="26">
        <f>IF(56&lt;=$Q29,INDEX('BAZA PRAC'!$D$4:$D$61,$P29-4+56),"")</f>
        <v/>
      </c>
      <c r="BV29" s="26">
        <f>IF(57&lt;=$Q29,INDEX('BAZA PRAC'!$D$4:$D$61,$P29-4+57),"")</f>
        <v/>
      </c>
      <c r="BW29" s="26">
        <f>IF(58&lt;=$Q29,INDEX('BAZA PRAC'!$D$4:$D$61,$P29-4+58),"")</f>
        <v/>
      </c>
      <c r="BX29" s="20" t="n"/>
      <c r="BY29" s="20" t="n"/>
    </row>
    <row r="30">
      <c r="A30" s="27">
        <f>IF($D30="","",COUNTA($D$11:$D30))</f>
        <v/>
      </c>
      <c r="B30" s="27">
        <f>IF($BX30&lt;&gt;"",$BX30,IF($D30="","",IFERROR(INDEX('BAZA PRAC'!$A$4:$A$61,MATCH($D30,'BAZA PRAC'!$D$4:$D$61,0)),"")))</f>
        <v/>
      </c>
      <c r="C30" s="20" t="n"/>
      <c r="D30" s="21" t="n"/>
      <c r="E30" s="27">
        <f>IF($BY30&lt;&gt;"",$BY30,IF($D30="","",IFERROR(INDEX('BAZA PRAC'!$E$4:$E$61,MATCH($D30,'BAZA PRAC'!$D$4:$D$61,0)),"")))</f>
        <v/>
      </c>
      <c r="F30" s="22" t="n"/>
      <c r="G30" s="23" t="n"/>
      <c r="H30" s="23" t="n"/>
      <c r="I30" s="23" t="n"/>
      <c r="J30" s="28">
        <f>IF($D30="","",N(G30)+N(H30)+N(I30))</f>
        <v/>
      </c>
      <c r="K30" s="28">
        <f>IF($D30="","",N(F30)*J30)</f>
        <v/>
      </c>
      <c r="L30" s="25" t="n"/>
      <c r="M30" s="28">
        <f>IF($D30="","",K30*(1-N(L30)))</f>
        <v/>
      </c>
      <c r="N30" s="21" t="n"/>
      <c r="P30" s="26">
        <f>IFERROR(VLOOKUP($C30,USTAWIENIA!$E$2:$H$8,3,FALSE),4)</f>
        <v/>
      </c>
      <c r="Q30" s="26">
        <f>IFERROR(VLOOKUP($C30,USTAWIENIA!$E$2:$H$8,4,FALSE),58)</f>
        <v/>
      </c>
      <c r="R30" s="26">
        <f>IF(1&lt;=$Q30,INDEX('BAZA PRAC'!$D$4:$D$61,$P30-4+1),"")</f>
        <v/>
      </c>
      <c r="S30" s="26">
        <f>IF(2&lt;=$Q30,INDEX('BAZA PRAC'!$D$4:$D$61,$P30-4+2),"")</f>
        <v/>
      </c>
      <c r="T30" s="26">
        <f>IF(3&lt;=$Q30,INDEX('BAZA PRAC'!$D$4:$D$61,$P30-4+3),"")</f>
        <v/>
      </c>
      <c r="U30" s="26">
        <f>IF(4&lt;=$Q30,INDEX('BAZA PRAC'!$D$4:$D$61,$P30-4+4),"")</f>
        <v/>
      </c>
      <c r="V30" s="26">
        <f>IF(5&lt;=$Q30,INDEX('BAZA PRAC'!$D$4:$D$61,$P30-4+5),"")</f>
        <v/>
      </c>
      <c r="W30" s="26">
        <f>IF(6&lt;=$Q30,INDEX('BAZA PRAC'!$D$4:$D$61,$P30-4+6),"")</f>
        <v/>
      </c>
      <c r="X30" s="26">
        <f>IF(7&lt;=$Q30,INDEX('BAZA PRAC'!$D$4:$D$61,$P30-4+7),"")</f>
        <v/>
      </c>
      <c r="Y30" s="26">
        <f>IF(8&lt;=$Q30,INDEX('BAZA PRAC'!$D$4:$D$61,$P30-4+8),"")</f>
        <v/>
      </c>
      <c r="Z30" s="26">
        <f>IF(9&lt;=$Q30,INDEX('BAZA PRAC'!$D$4:$D$61,$P30-4+9),"")</f>
        <v/>
      </c>
      <c r="AA30" s="26">
        <f>IF(10&lt;=$Q30,INDEX('BAZA PRAC'!$D$4:$D$61,$P30-4+10),"")</f>
        <v/>
      </c>
      <c r="AB30" s="26">
        <f>IF(11&lt;=$Q30,INDEX('BAZA PRAC'!$D$4:$D$61,$P30-4+11),"")</f>
        <v/>
      </c>
      <c r="AC30" s="26">
        <f>IF(12&lt;=$Q30,INDEX('BAZA PRAC'!$D$4:$D$61,$P30-4+12),"")</f>
        <v/>
      </c>
      <c r="AD30" s="26">
        <f>IF(13&lt;=$Q30,INDEX('BAZA PRAC'!$D$4:$D$61,$P30-4+13),"")</f>
        <v/>
      </c>
      <c r="AE30" s="26">
        <f>IF(14&lt;=$Q30,INDEX('BAZA PRAC'!$D$4:$D$61,$P30-4+14),"")</f>
        <v/>
      </c>
      <c r="AF30" s="26">
        <f>IF(15&lt;=$Q30,INDEX('BAZA PRAC'!$D$4:$D$61,$P30-4+15),"")</f>
        <v/>
      </c>
      <c r="AG30" s="26">
        <f>IF(16&lt;=$Q30,INDEX('BAZA PRAC'!$D$4:$D$61,$P30-4+16),"")</f>
        <v/>
      </c>
      <c r="AH30" s="26">
        <f>IF(17&lt;=$Q30,INDEX('BAZA PRAC'!$D$4:$D$61,$P30-4+17),"")</f>
        <v/>
      </c>
      <c r="AI30" s="26">
        <f>IF(18&lt;=$Q30,INDEX('BAZA PRAC'!$D$4:$D$61,$P30-4+18),"")</f>
        <v/>
      </c>
      <c r="AJ30" s="26">
        <f>IF(19&lt;=$Q30,INDEX('BAZA PRAC'!$D$4:$D$61,$P30-4+19),"")</f>
        <v/>
      </c>
      <c r="AK30" s="26">
        <f>IF(20&lt;=$Q30,INDEX('BAZA PRAC'!$D$4:$D$61,$P30-4+20),"")</f>
        <v/>
      </c>
      <c r="AL30" s="26">
        <f>IF(21&lt;=$Q30,INDEX('BAZA PRAC'!$D$4:$D$61,$P30-4+21),"")</f>
        <v/>
      </c>
      <c r="AM30" s="26">
        <f>IF(22&lt;=$Q30,INDEX('BAZA PRAC'!$D$4:$D$61,$P30-4+22),"")</f>
        <v/>
      </c>
      <c r="AN30" s="26">
        <f>IF(23&lt;=$Q30,INDEX('BAZA PRAC'!$D$4:$D$61,$P30-4+23),"")</f>
        <v/>
      </c>
      <c r="AO30" s="26">
        <f>IF(24&lt;=$Q30,INDEX('BAZA PRAC'!$D$4:$D$61,$P30-4+24),"")</f>
        <v/>
      </c>
      <c r="AP30" s="26">
        <f>IF(25&lt;=$Q30,INDEX('BAZA PRAC'!$D$4:$D$61,$P30-4+25),"")</f>
        <v/>
      </c>
      <c r="AQ30" s="26">
        <f>IF(26&lt;=$Q30,INDEX('BAZA PRAC'!$D$4:$D$61,$P30-4+26),"")</f>
        <v/>
      </c>
      <c r="AR30" s="26">
        <f>IF(27&lt;=$Q30,INDEX('BAZA PRAC'!$D$4:$D$61,$P30-4+27),"")</f>
        <v/>
      </c>
      <c r="AS30" s="26">
        <f>IF(28&lt;=$Q30,INDEX('BAZA PRAC'!$D$4:$D$61,$P30-4+28),"")</f>
        <v/>
      </c>
      <c r="AT30" s="26">
        <f>IF(29&lt;=$Q30,INDEX('BAZA PRAC'!$D$4:$D$61,$P30-4+29),"")</f>
        <v/>
      </c>
      <c r="AU30" s="26">
        <f>IF(30&lt;=$Q30,INDEX('BAZA PRAC'!$D$4:$D$61,$P30-4+30),"")</f>
        <v/>
      </c>
      <c r="AV30" s="26">
        <f>IF(31&lt;=$Q30,INDEX('BAZA PRAC'!$D$4:$D$61,$P30-4+31),"")</f>
        <v/>
      </c>
      <c r="AW30" s="26">
        <f>IF(32&lt;=$Q30,INDEX('BAZA PRAC'!$D$4:$D$61,$P30-4+32),"")</f>
        <v/>
      </c>
      <c r="AX30" s="26">
        <f>IF(33&lt;=$Q30,INDEX('BAZA PRAC'!$D$4:$D$61,$P30-4+33),"")</f>
        <v/>
      </c>
      <c r="AY30" s="26">
        <f>IF(34&lt;=$Q30,INDEX('BAZA PRAC'!$D$4:$D$61,$P30-4+34),"")</f>
        <v/>
      </c>
      <c r="AZ30" s="26">
        <f>IF(35&lt;=$Q30,INDEX('BAZA PRAC'!$D$4:$D$61,$P30-4+35),"")</f>
        <v/>
      </c>
      <c r="BA30" s="26">
        <f>IF(36&lt;=$Q30,INDEX('BAZA PRAC'!$D$4:$D$61,$P30-4+36),"")</f>
        <v/>
      </c>
      <c r="BB30" s="26">
        <f>IF(37&lt;=$Q30,INDEX('BAZA PRAC'!$D$4:$D$61,$P30-4+37),"")</f>
        <v/>
      </c>
      <c r="BC30" s="26">
        <f>IF(38&lt;=$Q30,INDEX('BAZA PRAC'!$D$4:$D$61,$P30-4+38),"")</f>
        <v/>
      </c>
      <c r="BD30" s="26">
        <f>IF(39&lt;=$Q30,INDEX('BAZA PRAC'!$D$4:$D$61,$P30-4+39),"")</f>
        <v/>
      </c>
      <c r="BE30" s="26">
        <f>IF(40&lt;=$Q30,INDEX('BAZA PRAC'!$D$4:$D$61,$P30-4+40),"")</f>
        <v/>
      </c>
      <c r="BF30" s="26">
        <f>IF(41&lt;=$Q30,INDEX('BAZA PRAC'!$D$4:$D$61,$P30-4+41),"")</f>
        <v/>
      </c>
      <c r="BG30" s="26">
        <f>IF(42&lt;=$Q30,INDEX('BAZA PRAC'!$D$4:$D$61,$P30-4+42),"")</f>
        <v/>
      </c>
      <c r="BH30" s="26">
        <f>IF(43&lt;=$Q30,INDEX('BAZA PRAC'!$D$4:$D$61,$P30-4+43),"")</f>
        <v/>
      </c>
      <c r="BI30" s="26">
        <f>IF(44&lt;=$Q30,INDEX('BAZA PRAC'!$D$4:$D$61,$P30-4+44),"")</f>
        <v/>
      </c>
      <c r="BJ30" s="26">
        <f>IF(45&lt;=$Q30,INDEX('BAZA PRAC'!$D$4:$D$61,$P30-4+45),"")</f>
        <v/>
      </c>
      <c r="BK30" s="26">
        <f>IF(46&lt;=$Q30,INDEX('BAZA PRAC'!$D$4:$D$61,$P30-4+46),"")</f>
        <v/>
      </c>
      <c r="BL30" s="26">
        <f>IF(47&lt;=$Q30,INDEX('BAZA PRAC'!$D$4:$D$61,$P30-4+47),"")</f>
        <v/>
      </c>
      <c r="BM30" s="26">
        <f>IF(48&lt;=$Q30,INDEX('BAZA PRAC'!$D$4:$D$61,$P30-4+48),"")</f>
        <v/>
      </c>
      <c r="BN30" s="26">
        <f>IF(49&lt;=$Q30,INDEX('BAZA PRAC'!$D$4:$D$61,$P30-4+49),"")</f>
        <v/>
      </c>
      <c r="BO30" s="26">
        <f>IF(50&lt;=$Q30,INDEX('BAZA PRAC'!$D$4:$D$61,$P30-4+50),"")</f>
        <v/>
      </c>
      <c r="BP30" s="26">
        <f>IF(51&lt;=$Q30,INDEX('BAZA PRAC'!$D$4:$D$61,$P30-4+51),"")</f>
        <v/>
      </c>
      <c r="BQ30" s="26">
        <f>IF(52&lt;=$Q30,INDEX('BAZA PRAC'!$D$4:$D$61,$P30-4+52),"")</f>
        <v/>
      </c>
      <c r="BR30" s="26">
        <f>IF(53&lt;=$Q30,INDEX('BAZA PRAC'!$D$4:$D$61,$P30-4+53),"")</f>
        <v/>
      </c>
      <c r="BS30" s="26">
        <f>IF(54&lt;=$Q30,INDEX('BAZA PRAC'!$D$4:$D$61,$P30-4+54),"")</f>
        <v/>
      </c>
      <c r="BT30" s="26">
        <f>IF(55&lt;=$Q30,INDEX('BAZA PRAC'!$D$4:$D$61,$P30-4+55),"")</f>
        <v/>
      </c>
      <c r="BU30" s="26">
        <f>IF(56&lt;=$Q30,INDEX('BAZA PRAC'!$D$4:$D$61,$P30-4+56),"")</f>
        <v/>
      </c>
      <c r="BV30" s="26">
        <f>IF(57&lt;=$Q30,INDEX('BAZA PRAC'!$D$4:$D$61,$P30-4+57),"")</f>
        <v/>
      </c>
      <c r="BW30" s="26">
        <f>IF(58&lt;=$Q30,INDEX('BAZA PRAC'!$D$4:$D$61,$P30-4+58),"")</f>
        <v/>
      </c>
      <c r="BX30" s="20" t="n"/>
      <c r="BY30" s="20" t="n"/>
    </row>
    <row r="31">
      <c r="A31" s="19">
        <f>IF($D31="","",COUNTA($D$11:$D31))</f>
        <v/>
      </c>
      <c r="B31" s="19">
        <f>IF($BX31&lt;&gt;"",$BX31,IF($D31="","",IFERROR(INDEX('BAZA PRAC'!$A$4:$A$61,MATCH($D31,'BAZA PRAC'!$D$4:$D$61,0)),"")))</f>
        <v/>
      </c>
      <c r="C31" s="20" t="n"/>
      <c r="D31" s="21" t="n"/>
      <c r="E31" s="19">
        <f>IF($BY31&lt;&gt;"",$BY31,IF($D31="","",IFERROR(INDEX('BAZA PRAC'!$E$4:$E$61,MATCH($D31,'BAZA PRAC'!$D$4:$D$61,0)),"")))</f>
        <v/>
      </c>
      <c r="F31" s="22" t="n"/>
      <c r="G31" s="23" t="n"/>
      <c r="H31" s="23" t="n"/>
      <c r="I31" s="23" t="n"/>
      <c r="J31" s="24">
        <f>IF($D31="","",N(G31)+N(H31)+N(I31))</f>
        <v/>
      </c>
      <c r="K31" s="24">
        <f>IF($D31="","",N(F31)*J31)</f>
        <v/>
      </c>
      <c r="L31" s="25" t="n"/>
      <c r="M31" s="24">
        <f>IF($D31="","",K31*(1-N(L31)))</f>
        <v/>
      </c>
      <c r="N31" s="21" t="n"/>
      <c r="P31" s="26">
        <f>IFERROR(VLOOKUP($C31,USTAWIENIA!$E$2:$H$8,3,FALSE),4)</f>
        <v/>
      </c>
      <c r="Q31" s="26">
        <f>IFERROR(VLOOKUP($C31,USTAWIENIA!$E$2:$H$8,4,FALSE),58)</f>
        <v/>
      </c>
      <c r="R31" s="26">
        <f>IF(1&lt;=$Q31,INDEX('BAZA PRAC'!$D$4:$D$61,$P31-4+1),"")</f>
        <v/>
      </c>
      <c r="S31" s="26">
        <f>IF(2&lt;=$Q31,INDEX('BAZA PRAC'!$D$4:$D$61,$P31-4+2),"")</f>
        <v/>
      </c>
      <c r="T31" s="26">
        <f>IF(3&lt;=$Q31,INDEX('BAZA PRAC'!$D$4:$D$61,$P31-4+3),"")</f>
        <v/>
      </c>
      <c r="U31" s="26">
        <f>IF(4&lt;=$Q31,INDEX('BAZA PRAC'!$D$4:$D$61,$P31-4+4),"")</f>
        <v/>
      </c>
      <c r="V31" s="26">
        <f>IF(5&lt;=$Q31,INDEX('BAZA PRAC'!$D$4:$D$61,$P31-4+5),"")</f>
        <v/>
      </c>
      <c r="W31" s="26">
        <f>IF(6&lt;=$Q31,INDEX('BAZA PRAC'!$D$4:$D$61,$P31-4+6),"")</f>
        <v/>
      </c>
      <c r="X31" s="26">
        <f>IF(7&lt;=$Q31,INDEX('BAZA PRAC'!$D$4:$D$61,$P31-4+7),"")</f>
        <v/>
      </c>
      <c r="Y31" s="26">
        <f>IF(8&lt;=$Q31,INDEX('BAZA PRAC'!$D$4:$D$61,$P31-4+8),"")</f>
        <v/>
      </c>
      <c r="Z31" s="26">
        <f>IF(9&lt;=$Q31,INDEX('BAZA PRAC'!$D$4:$D$61,$P31-4+9),"")</f>
        <v/>
      </c>
      <c r="AA31" s="26">
        <f>IF(10&lt;=$Q31,INDEX('BAZA PRAC'!$D$4:$D$61,$P31-4+10),"")</f>
        <v/>
      </c>
      <c r="AB31" s="26">
        <f>IF(11&lt;=$Q31,INDEX('BAZA PRAC'!$D$4:$D$61,$P31-4+11),"")</f>
        <v/>
      </c>
      <c r="AC31" s="26">
        <f>IF(12&lt;=$Q31,INDEX('BAZA PRAC'!$D$4:$D$61,$P31-4+12),"")</f>
        <v/>
      </c>
      <c r="AD31" s="26">
        <f>IF(13&lt;=$Q31,INDEX('BAZA PRAC'!$D$4:$D$61,$P31-4+13),"")</f>
        <v/>
      </c>
      <c r="AE31" s="26">
        <f>IF(14&lt;=$Q31,INDEX('BAZA PRAC'!$D$4:$D$61,$P31-4+14),"")</f>
        <v/>
      </c>
      <c r="AF31" s="26">
        <f>IF(15&lt;=$Q31,INDEX('BAZA PRAC'!$D$4:$D$61,$P31-4+15),"")</f>
        <v/>
      </c>
      <c r="AG31" s="26">
        <f>IF(16&lt;=$Q31,INDEX('BAZA PRAC'!$D$4:$D$61,$P31-4+16),"")</f>
        <v/>
      </c>
      <c r="AH31" s="26">
        <f>IF(17&lt;=$Q31,INDEX('BAZA PRAC'!$D$4:$D$61,$P31-4+17),"")</f>
        <v/>
      </c>
      <c r="AI31" s="26">
        <f>IF(18&lt;=$Q31,INDEX('BAZA PRAC'!$D$4:$D$61,$P31-4+18),"")</f>
        <v/>
      </c>
      <c r="AJ31" s="26">
        <f>IF(19&lt;=$Q31,INDEX('BAZA PRAC'!$D$4:$D$61,$P31-4+19),"")</f>
        <v/>
      </c>
      <c r="AK31" s="26">
        <f>IF(20&lt;=$Q31,INDEX('BAZA PRAC'!$D$4:$D$61,$P31-4+20),"")</f>
        <v/>
      </c>
      <c r="AL31" s="26">
        <f>IF(21&lt;=$Q31,INDEX('BAZA PRAC'!$D$4:$D$61,$P31-4+21),"")</f>
        <v/>
      </c>
      <c r="AM31" s="26">
        <f>IF(22&lt;=$Q31,INDEX('BAZA PRAC'!$D$4:$D$61,$P31-4+22),"")</f>
        <v/>
      </c>
      <c r="AN31" s="26">
        <f>IF(23&lt;=$Q31,INDEX('BAZA PRAC'!$D$4:$D$61,$P31-4+23),"")</f>
        <v/>
      </c>
      <c r="AO31" s="26">
        <f>IF(24&lt;=$Q31,INDEX('BAZA PRAC'!$D$4:$D$61,$P31-4+24),"")</f>
        <v/>
      </c>
      <c r="AP31" s="26">
        <f>IF(25&lt;=$Q31,INDEX('BAZA PRAC'!$D$4:$D$61,$P31-4+25),"")</f>
        <v/>
      </c>
      <c r="AQ31" s="26">
        <f>IF(26&lt;=$Q31,INDEX('BAZA PRAC'!$D$4:$D$61,$P31-4+26),"")</f>
        <v/>
      </c>
      <c r="AR31" s="26">
        <f>IF(27&lt;=$Q31,INDEX('BAZA PRAC'!$D$4:$D$61,$P31-4+27),"")</f>
        <v/>
      </c>
      <c r="AS31" s="26">
        <f>IF(28&lt;=$Q31,INDEX('BAZA PRAC'!$D$4:$D$61,$P31-4+28),"")</f>
        <v/>
      </c>
      <c r="AT31" s="26">
        <f>IF(29&lt;=$Q31,INDEX('BAZA PRAC'!$D$4:$D$61,$P31-4+29),"")</f>
        <v/>
      </c>
      <c r="AU31" s="26">
        <f>IF(30&lt;=$Q31,INDEX('BAZA PRAC'!$D$4:$D$61,$P31-4+30),"")</f>
        <v/>
      </c>
      <c r="AV31" s="26">
        <f>IF(31&lt;=$Q31,INDEX('BAZA PRAC'!$D$4:$D$61,$P31-4+31),"")</f>
        <v/>
      </c>
      <c r="AW31" s="26">
        <f>IF(32&lt;=$Q31,INDEX('BAZA PRAC'!$D$4:$D$61,$P31-4+32),"")</f>
        <v/>
      </c>
      <c r="AX31" s="26">
        <f>IF(33&lt;=$Q31,INDEX('BAZA PRAC'!$D$4:$D$61,$P31-4+33),"")</f>
        <v/>
      </c>
      <c r="AY31" s="26">
        <f>IF(34&lt;=$Q31,INDEX('BAZA PRAC'!$D$4:$D$61,$P31-4+34),"")</f>
        <v/>
      </c>
      <c r="AZ31" s="26">
        <f>IF(35&lt;=$Q31,INDEX('BAZA PRAC'!$D$4:$D$61,$P31-4+35),"")</f>
        <v/>
      </c>
      <c r="BA31" s="26">
        <f>IF(36&lt;=$Q31,INDEX('BAZA PRAC'!$D$4:$D$61,$P31-4+36),"")</f>
        <v/>
      </c>
      <c r="BB31" s="26">
        <f>IF(37&lt;=$Q31,INDEX('BAZA PRAC'!$D$4:$D$61,$P31-4+37),"")</f>
        <v/>
      </c>
      <c r="BC31" s="26">
        <f>IF(38&lt;=$Q31,INDEX('BAZA PRAC'!$D$4:$D$61,$P31-4+38),"")</f>
        <v/>
      </c>
      <c r="BD31" s="26">
        <f>IF(39&lt;=$Q31,INDEX('BAZA PRAC'!$D$4:$D$61,$P31-4+39),"")</f>
        <v/>
      </c>
      <c r="BE31" s="26">
        <f>IF(40&lt;=$Q31,INDEX('BAZA PRAC'!$D$4:$D$61,$P31-4+40),"")</f>
        <v/>
      </c>
      <c r="BF31" s="26">
        <f>IF(41&lt;=$Q31,INDEX('BAZA PRAC'!$D$4:$D$61,$P31-4+41),"")</f>
        <v/>
      </c>
      <c r="BG31" s="26">
        <f>IF(42&lt;=$Q31,INDEX('BAZA PRAC'!$D$4:$D$61,$P31-4+42),"")</f>
        <v/>
      </c>
      <c r="BH31" s="26">
        <f>IF(43&lt;=$Q31,INDEX('BAZA PRAC'!$D$4:$D$61,$P31-4+43),"")</f>
        <v/>
      </c>
      <c r="BI31" s="26">
        <f>IF(44&lt;=$Q31,INDEX('BAZA PRAC'!$D$4:$D$61,$P31-4+44),"")</f>
        <v/>
      </c>
      <c r="BJ31" s="26">
        <f>IF(45&lt;=$Q31,INDEX('BAZA PRAC'!$D$4:$D$61,$P31-4+45),"")</f>
        <v/>
      </c>
      <c r="BK31" s="26">
        <f>IF(46&lt;=$Q31,INDEX('BAZA PRAC'!$D$4:$D$61,$P31-4+46),"")</f>
        <v/>
      </c>
      <c r="BL31" s="26">
        <f>IF(47&lt;=$Q31,INDEX('BAZA PRAC'!$D$4:$D$61,$P31-4+47),"")</f>
        <v/>
      </c>
      <c r="BM31" s="26">
        <f>IF(48&lt;=$Q31,INDEX('BAZA PRAC'!$D$4:$D$61,$P31-4+48),"")</f>
        <v/>
      </c>
      <c r="BN31" s="26">
        <f>IF(49&lt;=$Q31,INDEX('BAZA PRAC'!$D$4:$D$61,$P31-4+49),"")</f>
        <v/>
      </c>
      <c r="BO31" s="26">
        <f>IF(50&lt;=$Q31,INDEX('BAZA PRAC'!$D$4:$D$61,$P31-4+50),"")</f>
        <v/>
      </c>
      <c r="BP31" s="26">
        <f>IF(51&lt;=$Q31,INDEX('BAZA PRAC'!$D$4:$D$61,$P31-4+51),"")</f>
        <v/>
      </c>
      <c r="BQ31" s="26">
        <f>IF(52&lt;=$Q31,INDEX('BAZA PRAC'!$D$4:$D$61,$P31-4+52),"")</f>
        <v/>
      </c>
      <c r="BR31" s="26">
        <f>IF(53&lt;=$Q31,INDEX('BAZA PRAC'!$D$4:$D$61,$P31-4+53),"")</f>
        <v/>
      </c>
      <c r="BS31" s="26">
        <f>IF(54&lt;=$Q31,INDEX('BAZA PRAC'!$D$4:$D$61,$P31-4+54),"")</f>
        <v/>
      </c>
      <c r="BT31" s="26">
        <f>IF(55&lt;=$Q31,INDEX('BAZA PRAC'!$D$4:$D$61,$P31-4+55),"")</f>
        <v/>
      </c>
      <c r="BU31" s="26">
        <f>IF(56&lt;=$Q31,INDEX('BAZA PRAC'!$D$4:$D$61,$P31-4+56),"")</f>
        <v/>
      </c>
      <c r="BV31" s="26">
        <f>IF(57&lt;=$Q31,INDEX('BAZA PRAC'!$D$4:$D$61,$P31-4+57),"")</f>
        <v/>
      </c>
      <c r="BW31" s="26">
        <f>IF(58&lt;=$Q31,INDEX('BAZA PRAC'!$D$4:$D$61,$P31-4+58),"")</f>
        <v/>
      </c>
      <c r="BX31" s="20" t="n"/>
      <c r="BY31" s="20" t="n"/>
    </row>
    <row r="32">
      <c r="A32" s="27">
        <f>IF($D32="","",COUNTA($D$11:$D32))</f>
        <v/>
      </c>
      <c r="B32" s="27">
        <f>IF($BX32&lt;&gt;"",$BX32,IF($D32="","",IFERROR(INDEX('BAZA PRAC'!$A$4:$A$61,MATCH($D32,'BAZA PRAC'!$D$4:$D$61,0)),"")))</f>
        <v/>
      </c>
      <c r="C32" s="20" t="n"/>
      <c r="D32" s="21" t="n"/>
      <c r="E32" s="27">
        <f>IF($BY32&lt;&gt;"",$BY32,IF($D32="","",IFERROR(INDEX('BAZA PRAC'!$E$4:$E$61,MATCH($D32,'BAZA PRAC'!$D$4:$D$61,0)),"")))</f>
        <v/>
      </c>
      <c r="F32" s="22" t="n"/>
      <c r="G32" s="23" t="n"/>
      <c r="H32" s="23" t="n"/>
      <c r="I32" s="23" t="n"/>
      <c r="J32" s="28">
        <f>IF($D32="","",N(G32)+N(H32)+N(I32))</f>
        <v/>
      </c>
      <c r="K32" s="28">
        <f>IF($D32="","",N(F32)*J32)</f>
        <v/>
      </c>
      <c r="L32" s="25" t="n"/>
      <c r="M32" s="28">
        <f>IF($D32="","",K32*(1-N(L32)))</f>
        <v/>
      </c>
      <c r="N32" s="21" t="n"/>
      <c r="P32" s="26">
        <f>IFERROR(VLOOKUP($C32,USTAWIENIA!$E$2:$H$8,3,FALSE),4)</f>
        <v/>
      </c>
      <c r="Q32" s="26">
        <f>IFERROR(VLOOKUP($C32,USTAWIENIA!$E$2:$H$8,4,FALSE),58)</f>
        <v/>
      </c>
      <c r="R32" s="26">
        <f>IF(1&lt;=$Q32,INDEX('BAZA PRAC'!$D$4:$D$61,$P32-4+1),"")</f>
        <v/>
      </c>
      <c r="S32" s="26">
        <f>IF(2&lt;=$Q32,INDEX('BAZA PRAC'!$D$4:$D$61,$P32-4+2),"")</f>
        <v/>
      </c>
      <c r="T32" s="26">
        <f>IF(3&lt;=$Q32,INDEX('BAZA PRAC'!$D$4:$D$61,$P32-4+3),"")</f>
        <v/>
      </c>
      <c r="U32" s="26">
        <f>IF(4&lt;=$Q32,INDEX('BAZA PRAC'!$D$4:$D$61,$P32-4+4),"")</f>
        <v/>
      </c>
      <c r="V32" s="26">
        <f>IF(5&lt;=$Q32,INDEX('BAZA PRAC'!$D$4:$D$61,$P32-4+5),"")</f>
        <v/>
      </c>
      <c r="W32" s="26">
        <f>IF(6&lt;=$Q32,INDEX('BAZA PRAC'!$D$4:$D$61,$P32-4+6),"")</f>
        <v/>
      </c>
      <c r="X32" s="26">
        <f>IF(7&lt;=$Q32,INDEX('BAZA PRAC'!$D$4:$D$61,$P32-4+7),"")</f>
        <v/>
      </c>
      <c r="Y32" s="26">
        <f>IF(8&lt;=$Q32,INDEX('BAZA PRAC'!$D$4:$D$61,$P32-4+8),"")</f>
        <v/>
      </c>
      <c r="Z32" s="26">
        <f>IF(9&lt;=$Q32,INDEX('BAZA PRAC'!$D$4:$D$61,$P32-4+9),"")</f>
        <v/>
      </c>
      <c r="AA32" s="26">
        <f>IF(10&lt;=$Q32,INDEX('BAZA PRAC'!$D$4:$D$61,$P32-4+10),"")</f>
        <v/>
      </c>
      <c r="AB32" s="26">
        <f>IF(11&lt;=$Q32,INDEX('BAZA PRAC'!$D$4:$D$61,$P32-4+11),"")</f>
        <v/>
      </c>
      <c r="AC32" s="26">
        <f>IF(12&lt;=$Q32,INDEX('BAZA PRAC'!$D$4:$D$61,$P32-4+12),"")</f>
        <v/>
      </c>
      <c r="AD32" s="26">
        <f>IF(13&lt;=$Q32,INDEX('BAZA PRAC'!$D$4:$D$61,$P32-4+13),"")</f>
        <v/>
      </c>
      <c r="AE32" s="26">
        <f>IF(14&lt;=$Q32,INDEX('BAZA PRAC'!$D$4:$D$61,$P32-4+14),"")</f>
        <v/>
      </c>
      <c r="AF32" s="26">
        <f>IF(15&lt;=$Q32,INDEX('BAZA PRAC'!$D$4:$D$61,$P32-4+15),"")</f>
        <v/>
      </c>
      <c r="AG32" s="26">
        <f>IF(16&lt;=$Q32,INDEX('BAZA PRAC'!$D$4:$D$61,$P32-4+16),"")</f>
        <v/>
      </c>
      <c r="AH32" s="26">
        <f>IF(17&lt;=$Q32,INDEX('BAZA PRAC'!$D$4:$D$61,$P32-4+17),"")</f>
        <v/>
      </c>
      <c r="AI32" s="26">
        <f>IF(18&lt;=$Q32,INDEX('BAZA PRAC'!$D$4:$D$61,$P32-4+18),"")</f>
        <v/>
      </c>
      <c r="AJ32" s="26">
        <f>IF(19&lt;=$Q32,INDEX('BAZA PRAC'!$D$4:$D$61,$P32-4+19),"")</f>
        <v/>
      </c>
      <c r="AK32" s="26">
        <f>IF(20&lt;=$Q32,INDEX('BAZA PRAC'!$D$4:$D$61,$P32-4+20),"")</f>
        <v/>
      </c>
      <c r="AL32" s="26">
        <f>IF(21&lt;=$Q32,INDEX('BAZA PRAC'!$D$4:$D$61,$P32-4+21),"")</f>
        <v/>
      </c>
      <c r="AM32" s="26">
        <f>IF(22&lt;=$Q32,INDEX('BAZA PRAC'!$D$4:$D$61,$P32-4+22),"")</f>
        <v/>
      </c>
      <c r="AN32" s="26">
        <f>IF(23&lt;=$Q32,INDEX('BAZA PRAC'!$D$4:$D$61,$P32-4+23),"")</f>
        <v/>
      </c>
      <c r="AO32" s="26">
        <f>IF(24&lt;=$Q32,INDEX('BAZA PRAC'!$D$4:$D$61,$P32-4+24),"")</f>
        <v/>
      </c>
      <c r="AP32" s="26">
        <f>IF(25&lt;=$Q32,INDEX('BAZA PRAC'!$D$4:$D$61,$P32-4+25),"")</f>
        <v/>
      </c>
      <c r="AQ32" s="26">
        <f>IF(26&lt;=$Q32,INDEX('BAZA PRAC'!$D$4:$D$61,$P32-4+26),"")</f>
        <v/>
      </c>
      <c r="AR32" s="26">
        <f>IF(27&lt;=$Q32,INDEX('BAZA PRAC'!$D$4:$D$61,$P32-4+27),"")</f>
        <v/>
      </c>
      <c r="AS32" s="26">
        <f>IF(28&lt;=$Q32,INDEX('BAZA PRAC'!$D$4:$D$61,$P32-4+28),"")</f>
        <v/>
      </c>
      <c r="AT32" s="26">
        <f>IF(29&lt;=$Q32,INDEX('BAZA PRAC'!$D$4:$D$61,$P32-4+29),"")</f>
        <v/>
      </c>
      <c r="AU32" s="26">
        <f>IF(30&lt;=$Q32,INDEX('BAZA PRAC'!$D$4:$D$61,$P32-4+30),"")</f>
        <v/>
      </c>
      <c r="AV32" s="26">
        <f>IF(31&lt;=$Q32,INDEX('BAZA PRAC'!$D$4:$D$61,$P32-4+31),"")</f>
        <v/>
      </c>
      <c r="AW32" s="26">
        <f>IF(32&lt;=$Q32,INDEX('BAZA PRAC'!$D$4:$D$61,$P32-4+32),"")</f>
        <v/>
      </c>
      <c r="AX32" s="26">
        <f>IF(33&lt;=$Q32,INDEX('BAZA PRAC'!$D$4:$D$61,$P32-4+33),"")</f>
        <v/>
      </c>
      <c r="AY32" s="26">
        <f>IF(34&lt;=$Q32,INDEX('BAZA PRAC'!$D$4:$D$61,$P32-4+34),"")</f>
        <v/>
      </c>
      <c r="AZ32" s="26">
        <f>IF(35&lt;=$Q32,INDEX('BAZA PRAC'!$D$4:$D$61,$P32-4+35),"")</f>
        <v/>
      </c>
      <c r="BA32" s="26">
        <f>IF(36&lt;=$Q32,INDEX('BAZA PRAC'!$D$4:$D$61,$P32-4+36),"")</f>
        <v/>
      </c>
      <c r="BB32" s="26">
        <f>IF(37&lt;=$Q32,INDEX('BAZA PRAC'!$D$4:$D$61,$P32-4+37),"")</f>
        <v/>
      </c>
      <c r="BC32" s="26">
        <f>IF(38&lt;=$Q32,INDEX('BAZA PRAC'!$D$4:$D$61,$P32-4+38),"")</f>
        <v/>
      </c>
      <c r="BD32" s="26">
        <f>IF(39&lt;=$Q32,INDEX('BAZA PRAC'!$D$4:$D$61,$P32-4+39),"")</f>
        <v/>
      </c>
      <c r="BE32" s="26">
        <f>IF(40&lt;=$Q32,INDEX('BAZA PRAC'!$D$4:$D$61,$P32-4+40),"")</f>
        <v/>
      </c>
      <c r="BF32" s="26">
        <f>IF(41&lt;=$Q32,INDEX('BAZA PRAC'!$D$4:$D$61,$P32-4+41),"")</f>
        <v/>
      </c>
      <c r="BG32" s="26">
        <f>IF(42&lt;=$Q32,INDEX('BAZA PRAC'!$D$4:$D$61,$P32-4+42),"")</f>
        <v/>
      </c>
      <c r="BH32" s="26">
        <f>IF(43&lt;=$Q32,INDEX('BAZA PRAC'!$D$4:$D$61,$P32-4+43),"")</f>
        <v/>
      </c>
      <c r="BI32" s="26">
        <f>IF(44&lt;=$Q32,INDEX('BAZA PRAC'!$D$4:$D$61,$P32-4+44),"")</f>
        <v/>
      </c>
      <c r="BJ32" s="26">
        <f>IF(45&lt;=$Q32,INDEX('BAZA PRAC'!$D$4:$D$61,$P32-4+45),"")</f>
        <v/>
      </c>
      <c r="BK32" s="26">
        <f>IF(46&lt;=$Q32,INDEX('BAZA PRAC'!$D$4:$D$61,$P32-4+46),"")</f>
        <v/>
      </c>
      <c r="BL32" s="26">
        <f>IF(47&lt;=$Q32,INDEX('BAZA PRAC'!$D$4:$D$61,$P32-4+47),"")</f>
        <v/>
      </c>
      <c r="BM32" s="26">
        <f>IF(48&lt;=$Q32,INDEX('BAZA PRAC'!$D$4:$D$61,$P32-4+48),"")</f>
        <v/>
      </c>
      <c r="BN32" s="26">
        <f>IF(49&lt;=$Q32,INDEX('BAZA PRAC'!$D$4:$D$61,$P32-4+49),"")</f>
        <v/>
      </c>
      <c r="BO32" s="26">
        <f>IF(50&lt;=$Q32,INDEX('BAZA PRAC'!$D$4:$D$61,$P32-4+50),"")</f>
        <v/>
      </c>
      <c r="BP32" s="26">
        <f>IF(51&lt;=$Q32,INDEX('BAZA PRAC'!$D$4:$D$61,$P32-4+51),"")</f>
        <v/>
      </c>
      <c r="BQ32" s="26">
        <f>IF(52&lt;=$Q32,INDEX('BAZA PRAC'!$D$4:$D$61,$P32-4+52),"")</f>
        <v/>
      </c>
      <c r="BR32" s="26">
        <f>IF(53&lt;=$Q32,INDEX('BAZA PRAC'!$D$4:$D$61,$P32-4+53),"")</f>
        <v/>
      </c>
      <c r="BS32" s="26">
        <f>IF(54&lt;=$Q32,INDEX('BAZA PRAC'!$D$4:$D$61,$P32-4+54),"")</f>
        <v/>
      </c>
      <c r="BT32" s="26">
        <f>IF(55&lt;=$Q32,INDEX('BAZA PRAC'!$D$4:$D$61,$P32-4+55),"")</f>
        <v/>
      </c>
      <c r="BU32" s="26">
        <f>IF(56&lt;=$Q32,INDEX('BAZA PRAC'!$D$4:$D$61,$P32-4+56),"")</f>
        <v/>
      </c>
      <c r="BV32" s="26">
        <f>IF(57&lt;=$Q32,INDEX('BAZA PRAC'!$D$4:$D$61,$P32-4+57),"")</f>
        <v/>
      </c>
      <c r="BW32" s="26">
        <f>IF(58&lt;=$Q32,INDEX('BAZA PRAC'!$D$4:$D$61,$P32-4+58),"")</f>
        <v/>
      </c>
      <c r="BX32" s="20" t="n"/>
      <c r="BY32" s="20" t="n"/>
    </row>
    <row r="33">
      <c r="A33" s="19">
        <f>IF($D33="","",COUNTA($D$11:$D33))</f>
        <v/>
      </c>
      <c r="B33" s="19">
        <f>IF($BX33&lt;&gt;"",$BX33,IF($D33="","",IFERROR(INDEX('BAZA PRAC'!$A$4:$A$61,MATCH($D33,'BAZA PRAC'!$D$4:$D$61,0)),"")))</f>
        <v/>
      </c>
      <c r="C33" s="20" t="n"/>
      <c r="D33" s="21" t="n"/>
      <c r="E33" s="19">
        <f>IF($BY33&lt;&gt;"",$BY33,IF($D33="","",IFERROR(INDEX('BAZA PRAC'!$E$4:$E$61,MATCH($D33,'BAZA PRAC'!$D$4:$D$61,0)),"")))</f>
        <v/>
      </c>
      <c r="F33" s="22" t="n"/>
      <c r="G33" s="23" t="n"/>
      <c r="H33" s="23" t="n"/>
      <c r="I33" s="23" t="n"/>
      <c r="J33" s="24">
        <f>IF($D33="","",N(G33)+N(H33)+N(I33))</f>
        <v/>
      </c>
      <c r="K33" s="24">
        <f>IF($D33="","",N(F33)*J33)</f>
        <v/>
      </c>
      <c r="L33" s="25" t="n"/>
      <c r="M33" s="24">
        <f>IF($D33="","",K33*(1-N(L33)))</f>
        <v/>
      </c>
      <c r="N33" s="21" t="n"/>
      <c r="P33" s="26">
        <f>IFERROR(VLOOKUP($C33,USTAWIENIA!$E$2:$H$8,3,FALSE),4)</f>
        <v/>
      </c>
      <c r="Q33" s="26">
        <f>IFERROR(VLOOKUP($C33,USTAWIENIA!$E$2:$H$8,4,FALSE),58)</f>
        <v/>
      </c>
      <c r="R33" s="26">
        <f>IF(1&lt;=$Q33,INDEX('BAZA PRAC'!$D$4:$D$61,$P33-4+1),"")</f>
        <v/>
      </c>
      <c r="S33" s="26">
        <f>IF(2&lt;=$Q33,INDEX('BAZA PRAC'!$D$4:$D$61,$P33-4+2),"")</f>
        <v/>
      </c>
      <c r="T33" s="26">
        <f>IF(3&lt;=$Q33,INDEX('BAZA PRAC'!$D$4:$D$61,$P33-4+3),"")</f>
        <v/>
      </c>
      <c r="U33" s="26">
        <f>IF(4&lt;=$Q33,INDEX('BAZA PRAC'!$D$4:$D$61,$P33-4+4),"")</f>
        <v/>
      </c>
      <c r="V33" s="26">
        <f>IF(5&lt;=$Q33,INDEX('BAZA PRAC'!$D$4:$D$61,$P33-4+5),"")</f>
        <v/>
      </c>
      <c r="W33" s="26">
        <f>IF(6&lt;=$Q33,INDEX('BAZA PRAC'!$D$4:$D$61,$P33-4+6),"")</f>
        <v/>
      </c>
      <c r="X33" s="26">
        <f>IF(7&lt;=$Q33,INDEX('BAZA PRAC'!$D$4:$D$61,$P33-4+7),"")</f>
        <v/>
      </c>
      <c r="Y33" s="26">
        <f>IF(8&lt;=$Q33,INDEX('BAZA PRAC'!$D$4:$D$61,$P33-4+8),"")</f>
        <v/>
      </c>
      <c r="Z33" s="26">
        <f>IF(9&lt;=$Q33,INDEX('BAZA PRAC'!$D$4:$D$61,$P33-4+9),"")</f>
        <v/>
      </c>
      <c r="AA33" s="26">
        <f>IF(10&lt;=$Q33,INDEX('BAZA PRAC'!$D$4:$D$61,$P33-4+10),"")</f>
        <v/>
      </c>
      <c r="AB33" s="26">
        <f>IF(11&lt;=$Q33,INDEX('BAZA PRAC'!$D$4:$D$61,$P33-4+11),"")</f>
        <v/>
      </c>
      <c r="AC33" s="26">
        <f>IF(12&lt;=$Q33,INDEX('BAZA PRAC'!$D$4:$D$61,$P33-4+12),"")</f>
        <v/>
      </c>
      <c r="AD33" s="26">
        <f>IF(13&lt;=$Q33,INDEX('BAZA PRAC'!$D$4:$D$61,$P33-4+13),"")</f>
        <v/>
      </c>
      <c r="AE33" s="26">
        <f>IF(14&lt;=$Q33,INDEX('BAZA PRAC'!$D$4:$D$61,$P33-4+14),"")</f>
        <v/>
      </c>
      <c r="AF33" s="26">
        <f>IF(15&lt;=$Q33,INDEX('BAZA PRAC'!$D$4:$D$61,$P33-4+15),"")</f>
        <v/>
      </c>
      <c r="AG33" s="26">
        <f>IF(16&lt;=$Q33,INDEX('BAZA PRAC'!$D$4:$D$61,$P33-4+16),"")</f>
        <v/>
      </c>
      <c r="AH33" s="26">
        <f>IF(17&lt;=$Q33,INDEX('BAZA PRAC'!$D$4:$D$61,$P33-4+17),"")</f>
        <v/>
      </c>
      <c r="AI33" s="26">
        <f>IF(18&lt;=$Q33,INDEX('BAZA PRAC'!$D$4:$D$61,$P33-4+18),"")</f>
        <v/>
      </c>
      <c r="AJ33" s="26">
        <f>IF(19&lt;=$Q33,INDEX('BAZA PRAC'!$D$4:$D$61,$P33-4+19),"")</f>
        <v/>
      </c>
      <c r="AK33" s="26">
        <f>IF(20&lt;=$Q33,INDEX('BAZA PRAC'!$D$4:$D$61,$P33-4+20),"")</f>
        <v/>
      </c>
      <c r="AL33" s="26">
        <f>IF(21&lt;=$Q33,INDEX('BAZA PRAC'!$D$4:$D$61,$P33-4+21),"")</f>
        <v/>
      </c>
      <c r="AM33" s="26">
        <f>IF(22&lt;=$Q33,INDEX('BAZA PRAC'!$D$4:$D$61,$P33-4+22),"")</f>
        <v/>
      </c>
      <c r="AN33" s="26">
        <f>IF(23&lt;=$Q33,INDEX('BAZA PRAC'!$D$4:$D$61,$P33-4+23),"")</f>
        <v/>
      </c>
      <c r="AO33" s="26">
        <f>IF(24&lt;=$Q33,INDEX('BAZA PRAC'!$D$4:$D$61,$P33-4+24),"")</f>
        <v/>
      </c>
      <c r="AP33" s="26">
        <f>IF(25&lt;=$Q33,INDEX('BAZA PRAC'!$D$4:$D$61,$P33-4+25),"")</f>
        <v/>
      </c>
      <c r="AQ33" s="26">
        <f>IF(26&lt;=$Q33,INDEX('BAZA PRAC'!$D$4:$D$61,$P33-4+26),"")</f>
        <v/>
      </c>
      <c r="AR33" s="26">
        <f>IF(27&lt;=$Q33,INDEX('BAZA PRAC'!$D$4:$D$61,$P33-4+27),"")</f>
        <v/>
      </c>
      <c r="AS33" s="26">
        <f>IF(28&lt;=$Q33,INDEX('BAZA PRAC'!$D$4:$D$61,$P33-4+28),"")</f>
        <v/>
      </c>
      <c r="AT33" s="26">
        <f>IF(29&lt;=$Q33,INDEX('BAZA PRAC'!$D$4:$D$61,$P33-4+29),"")</f>
        <v/>
      </c>
      <c r="AU33" s="26">
        <f>IF(30&lt;=$Q33,INDEX('BAZA PRAC'!$D$4:$D$61,$P33-4+30),"")</f>
        <v/>
      </c>
      <c r="AV33" s="26">
        <f>IF(31&lt;=$Q33,INDEX('BAZA PRAC'!$D$4:$D$61,$P33-4+31),"")</f>
        <v/>
      </c>
      <c r="AW33" s="26">
        <f>IF(32&lt;=$Q33,INDEX('BAZA PRAC'!$D$4:$D$61,$P33-4+32),"")</f>
        <v/>
      </c>
      <c r="AX33" s="26">
        <f>IF(33&lt;=$Q33,INDEX('BAZA PRAC'!$D$4:$D$61,$P33-4+33),"")</f>
        <v/>
      </c>
      <c r="AY33" s="26">
        <f>IF(34&lt;=$Q33,INDEX('BAZA PRAC'!$D$4:$D$61,$P33-4+34),"")</f>
        <v/>
      </c>
      <c r="AZ33" s="26">
        <f>IF(35&lt;=$Q33,INDEX('BAZA PRAC'!$D$4:$D$61,$P33-4+35),"")</f>
        <v/>
      </c>
      <c r="BA33" s="26">
        <f>IF(36&lt;=$Q33,INDEX('BAZA PRAC'!$D$4:$D$61,$P33-4+36),"")</f>
        <v/>
      </c>
      <c r="BB33" s="26">
        <f>IF(37&lt;=$Q33,INDEX('BAZA PRAC'!$D$4:$D$61,$P33-4+37),"")</f>
        <v/>
      </c>
      <c r="BC33" s="26">
        <f>IF(38&lt;=$Q33,INDEX('BAZA PRAC'!$D$4:$D$61,$P33-4+38),"")</f>
        <v/>
      </c>
      <c r="BD33" s="26">
        <f>IF(39&lt;=$Q33,INDEX('BAZA PRAC'!$D$4:$D$61,$P33-4+39),"")</f>
        <v/>
      </c>
      <c r="BE33" s="26">
        <f>IF(40&lt;=$Q33,INDEX('BAZA PRAC'!$D$4:$D$61,$P33-4+40),"")</f>
        <v/>
      </c>
      <c r="BF33" s="26">
        <f>IF(41&lt;=$Q33,INDEX('BAZA PRAC'!$D$4:$D$61,$P33-4+41),"")</f>
        <v/>
      </c>
      <c r="BG33" s="26">
        <f>IF(42&lt;=$Q33,INDEX('BAZA PRAC'!$D$4:$D$61,$P33-4+42),"")</f>
        <v/>
      </c>
      <c r="BH33" s="26">
        <f>IF(43&lt;=$Q33,INDEX('BAZA PRAC'!$D$4:$D$61,$P33-4+43),"")</f>
        <v/>
      </c>
      <c r="BI33" s="26">
        <f>IF(44&lt;=$Q33,INDEX('BAZA PRAC'!$D$4:$D$61,$P33-4+44),"")</f>
        <v/>
      </c>
      <c r="BJ33" s="26">
        <f>IF(45&lt;=$Q33,INDEX('BAZA PRAC'!$D$4:$D$61,$P33-4+45),"")</f>
        <v/>
      </c>
      <c r="BK33" s="26">
        <f>IF(46&lt;=$Q33,INDEX('BAZA PRAC'!$D$4:$D$61,$P33-4+46),"")</f>
        <v/>
      </c>
      <c r="BL33" s="26">
        <f>IF(47&lt;=$Q33,INDEX('BAZA PRAC'!$D$4:$D$61,$P33-4+47),"")</f>
        <v/>
      </c>
      <c r="BM33" s="26">
        <f>IF(48&lt;=$Q33,INDEX('BAZA PRAC'!$D$4:$D$61,$P33-4+48),"")</f>
        <v/>
      </c>
      <c r="BN33" s="26">
        <f>IF(49&lt;=$Q33,INDEX('BAZA PRAC'!$D$4:$D$61,$P33-4+49),"")</f>
        <v/>
      </c>
      <c r="BO33" s="26">
        <f>IF(50&lt;=$Q33,INDEX('BAZA PRAC'!$D$4:$D$61,$P33-4+50),"")</f>
        <v/>
      </c>
      <c r="BP33" s="26">
        <f>IF(51&lt;=$Q33,INDEX('BAZA PRAC'!$D$4:$D$61,$P33-4+51),"")</f>
        <v/>
      </c>
      <c r="BQ33" s="26">
        <f>IF(52&lt;=$Q33,INDEX('BAZA PRAC'!$D$4:$D$61,$P33-4+52),"")</f>
        <v/>
      </c>
      <c r="BR33" s="26">
        <f>IF(53&lt;=$Q33,INDEX('BAZA PRAC'!$D$4:$D$61,$P33-4+53),"")</f>
        <v/>
      </c>
      <c r="BS33" s="26">
        <f>IF(54&lt;=$Q33,INDEX('BAZA PRAC'!$D$4:$D$61,$P33-4+54),"")</f>
        <v/>
      </c>
      <c r="BT33" s="26">
        <f>IF(55&lt;=$Q33,INDEX('BAZA PRAC'!$D$4:$D$61,$P33-4+55),"")</f>
        <v/>
      </c>
      <c r="BU33" s="26">
        <f>IF(56&lt;=$Q33,INDEX('BAZA PRAC'!$D$4:$D$61,$P33-4+56),"")</f>
        <v/>
      </c>
      <c r="BV33" s="26">
        <f>IF(57&lt;=$Q33,INDEX('BAZA PRAC'!$D$4:$D$61,$P33-4+57),"")</f>
        <v/>
      </c>
      <c r="BW33" s="26">
        <f>IF(58&lt;=$Q33,INDEX('BAZA PRAC'!$D$4:$D$61,$P33-4+58),"")</f>
        <v/>
      </c>
      <c r="BX33" s="20" t="n"/>
      <c r="BY33" s="20" t="n"/>
    </row>
    <row r="34">
      <c r="A34" s="27">
        <f>IF($D34="","",COUNTA($D$11:$D34))</f>
        <v/>
      </c>
      <c r="B34" s="27">
        <f>IF($BX34&lt;&gt;"",$BX34,IF($D34="","",IFERROR(INDEX('BAZA PRAC'!$A$4:$A$61,MATCH($D34,'BAZA PRAC'!$D$4:$D$61,0)),"")))</f>
        <v/>
      </c>
      <c r="C34" s="20" t="n"/>
      <c r="D34" s="21" t="n"/>
      <c r="E34" s="27">
        <f>IF($BY34&lt;&gt;"",$BY34,IF($D34="","",IFERROR(INDEX('BAZA PRAC'!$E$4:$E$61,MATCH($D34,'BAZA PRAC'!$D$4:$D$61,0)),"")))</f>
        <v/>
      </c>
      <c r="F34" s="22" t="n"/>
      <c r="G34" s="23" t="n"/>
      <c r="H34" s="23" t="n"/>
      <c r="I34" s="23" t="n"/>
      <c r="J34" s="28">
        <f>IF($D34="","",N(G34)+N(H34)+N(I34))</f>
        <v/>
      </c>
      <c r="K34" s="28">
        <f>IF($D34="","",N(F34)*J34)</f>
        <v/>
      </c>
      <c r="L34" s="25" t="n"/>
      <c r="M34" s="28">
        <f>IF($D34="","",K34*(1-N(L34)))</f>
        <v/>
      </c>
      <c r="N34" s="21" t="n"/>
      <c r="P34" s="26">
        <f>IFERROR(VLOOKUP($C34,USTAWIENIA!$E$2:$H$8,3,FALSE),4)</f>
        <v/>
      </c>
      <c r="Q34" s="26">
        <f>IFERROR(VLOOKUP($C34,USTAWIENIA!$E$2:$H$8,4,FALSE),58)</f>
        <v/>
      </c>
      <c r="R34" s="26">
        <f>IF(1&lt;=$Q34,INDEX('BAZA PRAC'!$D$4:$D$61,$P34-4+1),"")</f>
        <v/>
      </c>
      <c r="S34" s="26">
        <f>IF(2&lt;=$Q34,INDEX('BAZA PRAC'!$D$4:$D$61,$P34-4+2),"")</f>
        <v/>
      </c>
      <c r="T34" s="26">
        <f>IF(3&lt;=$Q34,INDEX('BAZA PRAC'!$D$4:$D$61,$P34-4+3),"")</f>
        <v/>
      </c>
      <c r="U34" s="26">
        <f>IF(4&lt;=$Q34,INDEX('BAZA PRAC'!$D$4:$D$61,$P34-4+4),"")</f>
        <v/>
      </c>
      <c r="V34" s="26">
        <f>IF(5&lt;=$Q34,INDEX('BAZA PRAC'!$D$4:$D$61,$P34-4+5),"")</f>
        <v/>
      </c>
      <c r="W34" s="26">
        <f>IF(6&lt;=$Q34,INDEX('BAZA PRAC'!$D$4:$D$61,$P34-4+6),"")</f>
        <v/>
      </c>
      <c r="X34" s="26">
        <f>IF(7&lt;=$Q34,INDEX('BAZA PRAC'!$D$4:$D$61,$P34-4+7),"")</f>
        <v/>
      </c>
      <c r="Y34" s="26">
        <f>IF(8&lt;=$Q34,INDEX('BAZA PRAC'!$D$4:$D$61,$P34-4+8),"")</f>
        <v/>
      </c>
      <c r="Z34" s="26">
        <f>IF(9&lt;=$Q34,INDEX('BAZA PRAC'!$D$4:$D$61,$P34-4+9),"")</f>
        <v/>
      </c>
      <c r="AA34" s="26">
        <f>IF(10&lt;=$Q34,INDEX('BAZA PRAC'!$D$4:$D$61,$P34-4+10),"")</f>
        <v/>
      </c>
      <c r="AB34" s="26">
        <f>IF(11&lt;=$Q34,INDEX('BAZA PRAC'!$D$4:$D$61,$P34-4+11),"")</f>
        <v/>
      </c>
      <c r="AC34" s="26">
        <f>IF(12&lt;=$Q34,INDEX('BAZA PRAC'!$D$4:$D$61,$P34-4+12),"")</f>
        <v/>
      </c>
      <c r="AD34" s="26">
        <f>IF(13&lt;=$Q34,INDEX('BAZA PRAC'!$D$4:$D$61,$P34-4+13),"")</f>
        <v/>
      </c>
      <c r="AE34" s="26">
        <f>IF(14&lt;=$Q34,INDEX('BAZA PRAC'!$D$4:$D$61,$P34-4+14),"")</f>
        <v/>
      </c>
      <c r="AF34" s="26">
        <f>IF(15&lt;=$Q34,INDEX('BAZA PRAC'!$D$4:$D$61,$P34-4+15),"")</f>
        <v/>
      </c>
      <c r="AG34" s="26">
        <f>IF(16&lt;=$Q34,INDEX('BAZA PRAC'!$D$4:$D$61,$P34-4+16),"")</f>
        <v/>
      </c>
      <c r="AH34" s="26">
        <f>IF(17&lt;=$Q34,INDEX('BAZA PRAC'!$D$4:$D$61,$P34-4+17),"")</f>
        <v/>
      </c>
      <c r="AI34" s="26">
        <f>IF(18&lt;=$Q34,INDEX('BAZA PRAC'!$D$4:$D$61,$P34-4+18),"")</f>
        <v/>
      </c>
      <c r="AJ34" s="26">
        <f>IF(19&lt;=$Q34,INDEX('BAZA PRAC'!$D$4:$D$61,$P34-4+19),"")</f>
        <v/>
      </c>
      <c r="AK34" s="26">
        <f>IF(20&lt;=$Q34,INDEX('BAZA PRAC'!$D$4:$D$61,$P34-4+20),"")</f>
        <v/>
      </c>
      <c r="AL34" s="26">
        <f>IF(21&lt;=$Q34,INDEX('BAZA PRAC'!$D$4:$D$61,$P34-4+21),"")</f>
        <v/>
      </c>
      <c r="AM34" s="26">
        <f>IF(22&lt;=$Q34,INDEX('BAZA PRAC'!$D$4:$D$61,$P34-4+22),"")</f>
        <v/>
      </c>
      <c r="AN34" s="26">
        <f>IF(23&lt;=$Q34,INDEX('BAZA PRAC'!$D$4:$D$61,$P34-4+23),"")</f>
        <v/>
      </c>
      <c r="AO34" s="26">
        <f>IF(24&lt;=$Q34,INDEX('BAZA PRAC'!$D$4:$D$61,$P34-4+24),"")</f>
        <v/>
      </c>
      <c r="AP34" s="26">
        <f>IF(25&lt;=$Q34,INDEX('BAZA PRAC'!$D$4:$D$61,$P34-4+25),"")</f>
        <v/>
      </c>
      <c r="AQ34" s="26">
        <f>IF(26&lt;=$Q34,INDEX('BAZA PRAC'!$D$4:$D$61,$P34-4+26),"")</f>
        <v/>
      </c>
      <c r="AR34" s="26">
        <f>IF(27&lt;=$Q34,INDEX('BAZA PRAC'!$D$4:$D$61,$P34-4+27),"")</f>
        <v/>
      </c>
      <c r="AS34" s="26">
        <f>IF(28&lt;=$Q34,INDEX('BAZA PRAC'!$D$4:$D$61,$P34-4+28),"")</f>
        <v/>
      </c>
      <c r="AT34" s="26">
        <f>IF(29&lt;=$Q34,INDEX('BAZA PRAC'!$D$4:$D$61,$P34-4+29),"")</f>
        <v/>
      </c>
      <c r="AU34" s="26">
        <f>IF(30&lt;=$Q34,INDEX('BAZA PRAC'!$D$4:$D$61,$P34-4+30),"")</f>
        <v/>
      </c>
      <c r="AV34" s="26">
        <f>IF(31&lt;=$Q34,INDEX('BAZA PRAC'!$D$4:$D$61,$P34-4+31),"")</f>
        <v/>
      </c>
      <c r="AW34" s="26">
        <f>IF(32&lt;=$Q34,INDEX('BAZA PRAC'!$D$4:$D$61,$P34-4+32),"")</f>
        <v/>
      </c>
      <c r="AX34" s="26">
        <f>IF(33&lt;=$Q34,INDEX('BAZA PRAC'!$D$4:$D$61,$P34-4+33),"")</f>
        <v/>
      </c>
      <c r="AY34" s="26">
        <f>IF(34&lt;=$Q34,INDEX('BAZA PRAC'!$D$4:$D$61,$P34-4+34),"")</f>
        <v/>
      </c>
      <c r="AZ34" s="26">
        <f>IF(35&lt;=$Q34,INDEX('BAZA PRAC'!$D$4:$D$61,$P34-4+35),"")</f>
        <v/>
      </c>
      <c r="BA34" s="26">
        <f>IF(36&lt;=$Q34,INDEX('BAZA PRAC'!$D$4:$D$61,$P34-4+36),"")</f>
        <v/>
      </c>
      <c r="BB34" s="26">
        <f>IF(37&lt;=$Q34,INDEX('BAZA PRAC'!$D$4:$D$61,$P34-4+37),"")</f>
        <v/>
      </c>
      <c r="BC34" s="26">
        <f>IF(38&lt;=$Q34,INDEX('BAZA PRAC'!$D$4:$D$61,$P34-4+38),"")</f>
        <v/>
      </c>
      <c r="BD34" s="26">
        <f>IF(39&lt;=$Q34,INDEX('BAZA PRAC'!$D$4:$D$61,$P34-4+39),"")</f>
        <v/>
      </c>
      <c r="BE34" s="26">
        <f>IF(40&lt;=$Q34,INDEX('BAZA PRAC'!$D$4:$D$61,$P34-4+40),"")</f>
        <v/>
      </c>
      <c r="BF34" s="26">
        <f>IF(41&lt;=$Q34,INDEX('BAZA PRAC'!$D$4:$D$61,$P34-4+41),"")</f>
        <v/>
      </c>
      <c r="BG34" s="26">
        <f>IF(42&lt;=$Q34,INDEX('BAZA PRAC'!$D$4:$D$61,$P34-4+42),"")</f>
        <v/>
      </c>
      <c r="BH34" s="26">
        <f>IF(43&lt;=$Q34,INDEX('BAZA PRAC'!$D$4:$D$61,$P34-4+43),"")</f>
        <v/>
      </c>
      <c r="BI34" s="26">
        <f>IF(44&lt;=$Q34,INDEX('BAZA PRAC'!$D$4:$D$61,$P34-4+44),"")</f>
        <v/>
      </c>
      <c r="BJ34" s="26">
        <f>IF(45&lt;=$Q34,INDEX('BAZA PRAC'!$D$4:$D$61,$P34-4+45),"")</f>
        <v/>
      </c>
      <c r="BK34" s="26">
        <f>IF(46&lt;=$Q34,INDEX('BAZA PRAC'!$D$4:$D$61,$P34-4+46),"")</f>
        <v/>
      </c>
      <c r="BL34" s="26">
        <f>IF(47&lt;=$Q34,INDEX('BAZA PRAC'!$D$4:$D$61,$P34-4+47),"")</f>
        <v/>
      </c>
      <c r="BM34" s="26">
        <f>IF(48&lt;=$Q34,INDEX('BAZA PRAC'!$D$4:$D$61,$P34-4+48),"")</f>
        <v/>
      </c>
      <c r="BN34" s="26">
        <f>IF(49&lt;=$Q34,INDEX('BAZA PRAC'!$D$4:$D$61,$P34-4+49),"")</f>
        <v/>
      </c>
      <c r="BO34" s="26">
        <f>IF(50&lt;=$Q34,INDEX('BAZA PRAC'!$D$4:$D$61,$P34-4+50),"")</f>
        <v/>
      </c>
      <c r="BP34" s="26">
        <f>IF(51&lt;=$Q34,INDEX('BAZA PRAC'!$D$4:$D$61,$P34-4+51),"")</f>
        <v/>
      </c>
      <c r="BQ34" s="26">
        <f>IF(52&lt;=$Q34,INDEX('BAZA PRAC'!$D$4:$D$61,$P34-4+52),"")</f>
        <v/>
      </c>
      <c r="BR34" s="26">
        <f>IF(53&lt;=$Q34,INDEX('BAZA PRAC'!$D$4:$D$61,$P34-4+53),"")</f>
        <v/>
      </c>
      <c r="BS34" s="26">
        <f>IF(54&lt;=$Q34,INDEX('BAZA PRAC'!$D$4:$D$61,$P34-4+54),"")</f>
        <v/>
      </c>
      <c r="BT34" s="26">
        <f>IF(55&lt;=$Q34,INDEX('BAZA PRAC'!$D$4:$D$61,$P34-4+55),"")</f>
        <v/>
      </c>
      <c r="BU34" s="26">
        <f>IF(56&lt;=$Q34,INDEX('BAZA PRAC'!$D$4:$D$61,$P34-4+56),"")</f>
        <v/>
      </c>
      <c r="BV34" s="26">
        <f>IF(57&lt;=$Q34,INDEX('BAZA PRAC'!$D$4:$D$61,$P34-4+57),"")</f>
        <v/>
      </c>
      <c r="BW34" s="26">
        <f>IF(58&lt;=$Q34,INDEX('BAZA PRAC'!$D$4:$D$61,$P34-4+58),"")</f>
        <v/>
      </c>
      <c r="BX34" s="20" t="n"/>
      <c r="BY34" s="20" t="n"/>
    </row>
    <row r="35">
      <c r="A35" s="19">
        <f>IF($D35="","",COUNTA($D$11:$D35))</f>
        <v/>
      </c>
      <c r="B35" s="19">
        <f>IF($BX35&lt;&gt;"",$BX35,IF($D35="","",IFERROR(INDEX('BAZA PRAC'!$A$4:$A$61,MATCH($D35,'BAZA PRAC'!$D$4:$D$61,0)),"")))</f>
        <v/>
      </c>
      <c r="C35" s="20" t="n"/>
      <c r="D35" s="21" t="n"/>
      <c r="E35" s="19">
        <f>IF($BY35&lt;&gt;"",$BY35,IF($D35="","",IFERROR(INDEX('BAZA PRAC'!$E$4:$E$61,MATCH($D35,'BAZA PRAC'!$D$4:$D$61,0)),"")))</f>
        <v/>
      </c>
      <c r="F35" s="22" t="n"/>
      <c r="G35" s="23" t="n"/>
      <c r="H35" s="23" t="n"/>
      <c r="I35" s="23" t="n"/>
      <c r="J35" s="24">
        <f>IF($D35="","",N(G35)+N(H35)+N(I35))</f>
        <v/>
      </c>
      <c r="K35" s="24">
        <f>IF($D35="","",N(F35)*J35)</f>
        <v/>
      </c>
      <c r="L35" s="25" t="n"/>
      <c r="M35" s="24">
        <f>IF($D35="","",K35*(1-N(L35)))</f>
        <v/>
      </c>
      <c r="N35" s="21" t="n"/>
      <c r="P35" s="26">
        <f>IFERROR(VLOOKUP($C35,USTAWIENIA!$E$2:$H$8,3,FALSE),4)</f>
        <v/>
      </c>
      <c r="Q35" s="26">
        <f>IFERROR(VLOOKUP($C35,USTAWIENIA!$E$2:$H$8,4,FALSE),58)</f>
        <v/>
      </c>
      <c r="R35" s="26">
        <f>IF(1&lt;=$Q35,INDEX('BAZA PRAC'!$D$4:$D$61,$P35-4+1),"")</f>
        <v/>
      </c>
      <c r="S35" s="26">
        <f>IF(2&lt;=$Q35,INDEX('BAZA PRAC'!$D$4:$D$61,$P35-4+2),"")</f>
        <v/>
      </c>
      <c r="T35" s="26">
        <f>IF(3&lt;=$Q35,INDEX('BAZA PRAC'!$D$4:$D$61,$P35-4+3),"")</f>
        <v/>
      </c>
      <c r="U35" s="26">
        <f>IF(4&lt;=$Q35,INDEX('BAZA PRAC'!$D$4:$D$61,$P35-4+4),"")</f>
        <v/>
      </c>
      <c r="V35" s="26">
        <f>IF(5&lt;=$Q35,INDEX('BAZA PRAC'!$D$4:$D$61,$P35-4+5),"")</f>
        <v/>
      </c>
      <c r="W35" s="26">
        <f>IF(6&lt;=$Q35,INDEX('BAZA PRAC'!$D$4:$D$61,$P35-4+6),"")</f>
        <v/>
      </c>
      <c r="X35" s="26">
        <f>IF(7&lt;=$Q35,INDEX('BAZA PRAC'!$D$4:$D$61,$P35-4+7),"")</f>
        <v/>
      </c>
      <c r="Y35" s="26">
        <f>IF(8&lt;=$Q35,INDEX('BAZA PRAC'!$D$4:$D$61,$P35-4+8),"")</f>
        <v/>
      </c>
      <c r="Z35" s="26">
        <f>IF(9&lt;=$Q35,INDEX('BAZA PRAC'!$D$4:$D$61,$P35-4+9),"")</f>
        <v/>
      </c>
      <c r="AA35" s="26">
        <f>IF(10&lt;=$Q35,INDEX('BAZA PRAC'!$D$4:$D$61,$P35-4+10),"")</f>
        <v/>
      </c>
      <c r="AB35" s="26">
        <f>IF(11&lt;=$Q35,INDEX('BAZA PRAC'!$D$4:$D$61,$P35-4+11),"")</f>
        <v/>
      </c>
      <c r="AC35" s="26">
        <f>IF(12&lt;=$Q35,INDEX('BAZA PRAC'!$D$4:$D$61,$P35-4+12),"")</f>
        <v/>
      </c>
      <c r="AD35" s="26">
        <f>IF(13&lt;=$Q35,INDEX('BAZA PRAC'!$D$4:$D$61,$P35-4+13),"")</f>
        <v/>
      </c>
      <c r="AE35" s="26">
        <f>IF(14&lt;=$Q35,INDEX('BAZA PRAC'!$D$4:$D$61,$P35-4+14),"")</f>
        <v/>
      </c>
      <c r="AF35" s="26">
        <f>IF(15&lt;=$Q35,INDEX('BAZA PRAC'!$D$4:$D$61,$P35-4+15),"")</f>
        <v/>
      </c>
      <c r="AG35" s="26">
        <f>IF(16&lt;=$Q35,INDEX('BAZA PRAC'!$D$4:$D$61,$P35-4+16),"")</f>
        <v/>
      </c>
      <c r="AH35" s="26">
        <f>IF(17&lt;=$Q35,INDEX('BAZA PRAC'!$D$4:$D$61,$P35-4+17),"")</f>
        <v/>
      </c>
      <c r="AI35" s="26">
        <f>IF(18&lt;=$Q35,INDEX('BAZA PRAC'!$D$4:$D$61,$P35-4+18),"")</f>
        <v/>
      </c>
      <c r="AJ35" s="26">
        <f>IF(19&lt;=$Q35,INDEX('BAZA PRAC'!$D$4:$D$61,$P35-4+19),"")</f>
        <v/>
      </c>
      <c r="AK35" s="26">
        <f>IF(20&lt;=$Q35,INDEX('BAZA PRAC'!$D$4:$D$61,$P35-4+20),"")</f>
        <v/>
      </c>
      <c r="AL35" s="26">
        <f>IF(21&lt;=$Q35,INDEX('BAZA PRAC'!$D$4:$D$61,$P35-4+21),"")</f>
        <v/>
      </c>
      <c r="AM35" s="26">
        <f>IF(22&lt;=$Q35,INDEX('BAZA PRAC'!$D$4:$D$61,$P35-4+22),"")</f>
        <v/>
      </c>
      <c r="AN35" s="26">
        <f>IF(23&lt;=$Q35,INDEX('BAZA PRAC'!$D$4:$D$61,$P35-4+23),"")</f>
        <v/>
      </c>
      <c r="AO35" s="26">
        <f>IF(24&lt;=$Q35,INDEX('BAZA PRAC'!$D$4:$D$61,$P35-4+24),"")</f>
        <v/>
      </c>
      <c r="AP35" s="26">
        <f>IF(25&lt;=$Q35,INDEX('BAZA PRAC'!$D$4:$D$61,$P35-4+25),"")</f>
        <v/>
      </c>
      <c r="AQ35" s="26">
        <f>IF(26&lt;=$Q35,INDEX('BAZA PRAC'!$D$4:$D$61,$P35-4+26),"")</f>
        <v/>
      </c>
      <c r="AR35" s="26">
        <f>IF(27&lt;=$Q35,INDEX('BAZA PRAC'!$D$4:$D$61,$P35-4+27),"")</f>
        <v/>
      </c>
      <c r="AS35" s="26">
        <f>IF(28&lt;=$Q35,INDEX('BAZA PRAC'!$D$4:$D$61,$P35-4+28),"")</f>
        <v/>
      </c>
      <c r="AT35" s="26">
        <f>IF(29&lt;=$Q35,INDEX('BAZA PRAC'!$D$4:$D$61,$P35-4+29),"")</f>
        <v/>
      </c>
      <c r="AU35" s="26">
        <f>IF(30&lt;=$Q35,INDEX('BAZA PRAC'!$D$4:$D$61,$P35-4+30),"")</f>
        <v/>
      </c>
      <c r="AV35" s="26">
        <f>IF(31&lt;=$Q35,INDEX('BAZA PRAC'!$D$4:$D$61,$P35-4+31),"")</f>
        <v/>
      </c>
      <c r="AW35" s="26">
        <f>IF(32&lt;=$Q35,INDEX('BAZA PRAC'!$D$4:$D$61,$P35-4+32),"")</f>
        <v/>
      </c>
      <c r="AX35" s="26">
        <f>IF(33&lt;=$Q35,INDEX('BAZA PRAC'!$D$4:$D$61,$P35-4+33),"")</f>
        <v/>
      </c>
      <c r="AY35" s="26">
        <f>IF(34&lt;=$Q35,INDEX('BAZA PRAC'!$D$4:$D$61,$P35-4+34),"")</f>
        <v/>
      </c>
      <c r="AZ35" s="26">
        <f>IF(35&lt;=$Q35,INDEX('BAZA PRAC'!$D$4:$D$61,$P35-4+35),"")</f>
        <v/>
      </c>
      <c r="BA35" s="26">
        <f>IF(36&lt;=$Q35,INDEX('BAZA PRAC'!$D$4:$D$61,$P35-4+36),"")</f>
        <v/>
      </c>
      <c r="BB35" s="26">
        <f>IF(37&lt;=$Q35,INDEX('BAZA PRAC'!$D$4:$D$61,$P35-4+37),"")</f>
        <v/>
      </c>
      <c r="BC35" s="26">
        <f>IF(38&lt;=$Q35,INDEX('BAZA PRAC'!$D$4:$D$61,$P35-4+38),"")</f>
        <v/>
      </c>
      <c r="BD35" s="26">
        <f>IF(39&lt;=$Q35,INDEX('BAZA PRAC'!$D$4:$D$61,$P35-4+39),"")</f>
        <v/>
      </c>
      <c r="BE35" s="26">
        <f>IF(40&lt;=$Q35,INDEX('BAZA PRAC'!$D$4:$D$61,$P35-4+40),"")</f>
        <v/>
      </c>
      <c r="BF35" s="26">
        <f>IF(41&lt;=$Q35,INDEX('BAZA PRAC'!$D$4:$D$61,$P35-4+41),"")</f>
        <v/>
      </c>
      <c r="BG35" s="26">
        <f>IF(42&lt;=$Q35,INDEX('BAZA PRAC'!$D$4:$D$61,$P35-4+42),"")</f>
        <v/>
      </c>
      <c r="BH35" s="26">
        <f>IF(43&lt;=$Q35,INDEX('BAZA PRAC'!$D$4:$D$61,$P35-4+43),"")</f>
        <v/>
      </c>
      <c r="BI35" s="26">
        <f>IF(44&lt;=$Q35,INDEX('BAZA PRAC'!$D$4:$D$61,$P35-4+44),"")</f>
        <v/>
      </c>
      <c r="BJ35" s="26">
        <f>IF(45&lt;=$Q35,INDEX('BAZA PRAC'!$D$4:$D$61,$P35-4+45),"")</f>
        <v/>
      </c>
      <c r="BK35" s="26">
        <f>IF(46&lt;=$Q35,INDEX('BAZA PRAC'!$D$4:$D$61,$P35-4+46),"")</f>
        <v/>
      </c>
      <c r="BL35" s="26">
        <f>IF(47&lt;=$Q35,INDEX('BAZA PRAC'!$D$4:$D$61,$P35-4+47),"")</f>
        <v/>
      </c>
      <c r="BM35" s="26">
        <f>IF(48&lt;=$Q35,INDEX('BAZA PRAC'!$D$4:$D$61,$P35-4+48),"")</f>
        <v/>
      </c>
      <c r="BN35" s="26">
        <f>IF(49&lt;=$Q35,INDEX('BAZA PRAC'!$D$4:$D$61,$P35-4+49),"")</f>
        <v/>
      </c>
      <c r="BO35" s="26">
        <f>IF(50&lt;=$Q35,INDEX('BAZA PRAC'!$D$4:$D$61,$P35-4+50),"")</f>
        <v/>
      </c>
      <c r="BP35" s="26">
        <f>IF(51&lt;=$Q35,INDEX('BAZA PRAC'!$D$4:$D$61,$P35-4+51),"")</f>
        <v/>
      </c>
      <c r="BQ35" s="26">
        <f>IF(52&lt;=$Q35,INDEX('BAZA PRAC'!$D$4:$D$61,$P35-4+52),"")</f>
        <v/>
      </c>
      <c r="BR35" s="26">
        <f>IF(53&lt;=$Q35,INDEX('BAZA PRAC'!$D$4:$D$61,$P35-4+53),"")</f>
        <v/>
      </c>
      <c r="BS35" s="26">
        <f>IF(54&lt;=$Q35,INDEX('BAZA PRAC'!$D$4:$D$61,$P35-4+54),"")</f>
        <v/>
      </c>
      <c r="BT35" s="26">
        <f>IF(55&lt;=$Q35,INDEX('BAZA PRAC'!$D$4:$D$61,$P35-4+55),"")</f>
        <v/>
      </c>
      <c r="BU35" s="26">
        <f>IF(56&lt;=$Q35,INDEX('BAZA PRAC'!$D$4:$D$61,$P35-4+56),"")</f>
        <v/>
      </c>
      <c r="BV35" s="26">
        <f>IF(57&lt;=$Q35,INDEX('BAZA PRAC'!$D$4:$D$61,$P35-4+57),"")</f>
        <v/>
      </c>
      <c r="BW35" s="26">
        <f>IF(58&lt;=$Q35,INDEX('BAZA PRAC'!$D$4:$D$61,$P35-4+58),"")</f>
        <v/>
      </c>
      <c r="BX35" s="20" t="n"/>
      <c r="BY35" s="20" t="n"/>
    </row>
    <row r="36">
      <c r="A36" s="27">
        <f>IF($D36="","",COUNTA($D$11:$D36))</f>
        <v/>
      </c>
      <c r="B36" s="27">
        <f>IF($BX36&lt;&gt;"",$BX36,IF($D36="","",IFERROR(INDEX('BAZA PRAC'!$A$4:$A$61,MATCH($D36,'BAZA PRAC'!$D$4:$D$61,0)),"")))</f>
        <v/>
      </c>
      <c r="C36" s="20" t="n"/>
      <c r="D36" s="21" t="n"/>
      <c r="E36" s="27">
        <f>IF($BY36&lt;&gt;"",$BY36,IF($D36="","",IFERROR(INDEX('BAZA PRAC'!$E$4:$E$61,MATCH($D36,'BAZA PRAC'!$D$4:$D$61,0)),"")))</f>
        <v/>
      </c>
      <c r="F36" s="22" t="n"/>
      <c r="G36" s="23" t="n"/>
      <c r="H36" s="23" t="n"/>
      <c r="I36" s="23" t="n"/>
      <c r="J36" s="28">
        <f>IF($D36="","",N(G36)+N(H36)+N(I36))</f>
        <v/>
      </c>
      <c r="K36" s="28">
        <f>IF($D36="","",N(F36)*J36)</f>
        <v/>
      </c>
      <c r="L36" s="25" t="n"/>
      <c r="M36" s="28">
        <f>IF($D36="","",K36*(1-N(L36)))</f>
        <v/>
      </c>
      <c r="N36" s="21" t="n"/>
      <c r="P36" s="26">
        <f>IFERROR(VLOOKUP($C36,USTAWIENIA!$E$2:$H$8,3,FALSE),4)</f>
        <v/>
      </c>
      <c r="Q36" s="26">
        <f>IFERROR(VLOOKUP($C36,USTAWIENIA!$E$2:$H$8,4,FALSE),58)</f>
        <v/>
      </c>
      <c r="R36" s="26">
        <f>IF(1&lt;=$Q36,INDEX('BAZA PRAC'!$D$4:$D$61,$P36-4+1),"")</f>
        <v/>
      </c>
      <c r="S36" s="26">
        <f>IF(2&lt;=$Q36,INDEX('BAZA PRAC'!$D$4:$D$61,$P36-4+2),"")</f>
        <v/>
      </c>
      <c r="T36" s="26">
        <f>IF(3&lt;=$Q36,INDEX('BAZA PRAC'!$D$4:$D$61,$P36-4+3),"")</f>
        <v/>
      </c>
      <c r="U36" s="26">
        <f>IF(4&lt;=$Q36,INDEX('BAZA PRAC'!$D$4:$D$61,$P36-4+4),"")</f>
        <v/>
      </c>
      <c r="V36" s="26">
        <f>IF(5&lt;=$Q36,INDEX('BAZA PRAC'!$D$4:$D$61,$P36-4+5),"")</f>
        <v/>
      </c>
      <c r="W36" s="26">
        <f>IF(6&lt;=$Q36,INDEX('BAZA PRAC'!$D$4:$D$61,$P36-4+6),"")</f>
        <v/>
      </c>
      <c r="X36" s="26">
        <f>IF(7&lt;=$Q36,INDEX('BAZA PRAC'!$D$4:$D$61,$P36-4+7),"")</f>
        <v/>
      </c>
      <c r="Y36" s="26">
        <f>IF(8&lt;=$Q36,INDEX('BAZA PRAC'!$D$4:$D$61,$P36-4+8),"")</f>
        <v/>
      </c>
      <c r="Z36" s="26">
        <f>IF(9&lt;=$Q36,INDEX('BAZA PRAC'!$D$4:$D$61,$P36-4+9),"")</f>
        <v/>
      </c>
      <c r="AA36" s="26">
        <f>IF(10&lt;=$Q36,INDEX('BAZA PRAC'!$D$4:$D$61,$P36-4+10),"")</f>
        <v/>
      </c>
      <c r="AB36" s="26">
        <f>IF(11&lt;=$Q36,INDEX('BAZA PRAC'!$D$4:$D$61,$P36-4+11),"")</f>
        <v/>
      </c>
      <c r="AC36" s="26">
        <f>IF(12&lt;=$Q36,INDEX('BAZA PRAC'!$D$4:$D$61,$P36-4+12),"")</f>
        <v/>
      </c>
      <c r="AD36" s="26">
        <f>IF(13&lt;=$Q36,INDEX('BAZA PRAC'!$D$4:$D$61,$P36-4+13),"")</f>
        <v/>
      </c>
      <c r="AE36" s="26">
        <f>IF(14&lt;=$Q36,INDEX('BAZA PRAC'!$D$4:$D$61,$P36-4+14),"")</f>
        <v/>
      </c>
      <c r="AF36" s="26">
        <f>IF(15&lt;=$Q36,INDEX('BAZA PRAC'!$D$4:$D$61,$P36-4+15),"")</f>
        <v/>
      </c>
      <c r="AG36" s="26">
        <f>IF(16&lt;=$Q36,INDEX('BAZA PRAC'!$D$4:$D$61,$P36-4+16),"")</f>
        <v/>
      </c>
      <c r="AH36" s="26">
        <f>IF(17&lt;=$Q36,INDEX('BAZA PRAC'!$D$4:$D$61,$P36-4+17),"")</f>
        <v/>
      </c>
      <c r="AI36" s="26">
        <f>IF(18&lt;=$Q36,INDEX('BAZA PRAC'!$D$4:$D$61,$P36-4+18),"")</f>
        <v/>
      </c>
      <c r="AJ36" s="26">
        <f>IF(19&lt;=$Q36,INDEX('BAZA PRAC'!$D$4:$D$61,$P36-4+19),"")</f>
        <v/>
      </c>
      <c r="AK36" s="26">
        <f>IF(20&lt;=$Q36,INDEX('BAZA PRAC'!$D$4:$D$61,$P36-4+20),"")</f>
        <v/>
      </c>
      <c r="AL36" s="26">
        <f>IF(21&lt;=$Q36,INDEX('BAZA PRAC'!$D$4:$D$61,$P36-4+21),"")</f>
        <v/>
      </c>
      <c r="AM36" s="26">
        <f>IF(22&lt;=$Q36,INDEX('BAZA PRAC'!$D$4:$D$61,$P36-4+22),"")</f>
        <v/>
      </c>
      <c r="AN36" s="26">
        <f>IF(23&lt;=$Q36,INDEX('BAZA PRAC'!$D$4:$D$61,$P36-4+23),"")</f>
        <v/>
      </c>
      <c r="AO36" s="26">
        <f>IF(24&lt;=$Q36,INDEX('BAZA PRAC'!$D$4:$D$61,$P36-4+24),"")</f>
        <v/>
      </c>
      <c r="AP36" s="26">
        <f>IF(25&lt;=$Q36,INDEX('BAZA PRAC'!$D$4:$D$61,$P36-4+25),"")</f>
        <v/>
      </c>
      <c r="AQ36" s="26">
        <f>IF(26&lt;=$Q36,INDEX('BAZA PRAC'!$D$4:$D$61,$P36-4+26),"")</f>
        <v/>
      </c>
      <c r="AR36" s="26">
        <f>IF(27&lt;=$Q36,INDEX('BAZA PRAC'!$D$4:$D$61,$P36-4+27),"")</f>
        <v/>
      </c>
      <c r="AS36" s="26">
        <f>IF(28&lt;=$Q36,INDEX('BAZA PRAC'!$D$4:$D$61,$P36-4+28),"")</f>
        <v/>
      </c>
      <c r="AT36" s="26">
        <f>IF(29&lt;=$Q36,INDEX('BAZA PRAC'!$D$4:$D$61,$P36-4+29),"")</f>
        <v/>
      </c>
      <c r="AU36" s="26">
        <f>IF(30&lt;=$Q36,INDEX('BAZA PRAC'!$D$4:$D$61,$P36-4+30),"")</f>
        <v/>
      </c>
      <c r="AV36" s="26">
        <f>IF(31&lt;=$Q36,INDEX('BAZA PRAC'!$D$4:$D$61,$P36-4+31),"")</f>
        <v/>
      </c>
      <c r="AW36" s="26">
        <f>IF(32&lt;=$Q36,INDEX('BAZA PRAC'!$D$4:$D$61,$P36-4+32),"")</f>
        <v/>
      </c>
      <c r="AX36" s="26">
        <f>IF(33&lt;=$Q36,INDEX('BAZA PRAC'!$D$4:$D$61,$P36-4+33),"")</f>
        <v/>
      </c>
      <c r="AY36" s="26">
        <f>IF(34&lt;=$Q36,INDEX('BAZA PRAC'!$D$4:$D$61,$P36-4+34),"")</f>
        <v/>
      </c>
      <c r="AZ36" s="26">
        <f>IF(35&lt;=$Q36,INDEX('BAZA PRAC'!$D$4:$D$61,$P36-4+35),"")</f>
        <v/>
      </c>
      <c r="BA36" s="26">
        <f>IF(36&lt;=$Q36,INDEX('BAZA PRAC'!$D$4:$D$61,$P36-4+36),"")</f>
        <v/>
      </c>
      <c r="BB36" s="26">
        <f>IF(37&lt;=$Q36,INDEX('BAZA PRAC'!$D$4:$D$61,$P36-4+37),"")</f>
        <v/>
      </c>
      <c r="BC36" s="26">
        <f>IF(38&lt;=$Q36,INDEX('BAZA PRAC'!$D$4:$D$61,$P36-4+38),"")</f>
        <v/>
      </c>
      <c r="BD36" s="26">
        <f>IF(39&lt;=$Q36,INDEX('BAZA PRAC'!$D$4:$D$61,$P36-4+39),"")</f>
        <v/>
      </c>
      <c r="BE36" s="26">
        <f>IF(40&lt;=$Q36,INDEX('BAZA PRAC'!$D$4:$D$61,$P36-4+40),"")</f>
        <v/>
      </c>
      <c r="BF36" s="26">
        <f>IF(41&lt;=$Q36,INDEX('BAZA PRAC'!$D$4:$D$61,$P36-4+41),"")</f>
        <v/>
      </c>
      <c r="BG36" s="26">
        <f>IF(42&lt;=$Q36,INDEX('BAZA PRAC'!$D$4:$D$61,$P36-4+42),"")</f>
        <v/>
      </c>
      <c r="BH36" s="26">
        <f>IF(43&lt;=$Q36,INDEX('BAZA PRAC'!$D$4:$D$61,$P36-4+43),"")</f>
        <v/>
      </c>
      <c r="BI36" s="26">
        <f>IF(44&lt;=$Q36,INDEX('BAZA PRAC'!$D$4:$D$61,$P36-4+44),"")</f>
        <v/>
      </c>
      <c r="BJ36" s="26">
        <f>IF(45&lt;=$Q36,INDEX('BAZA PRAC'!$D$4:$D$61,$P36-4+45),"")</f>
        <v/>
      </c>
      <c r="BK36" s="26">
        <f>IF(46&lt;=$Q36,INDEX('BAZA PRAC'!$D$4:$D$61,$P36-4+46),"")</f>
        <v/>
      </c>
      <c r="BL36" s="26">
        <f>IF(47&lt;=$Q36,INDEX('BAZA PRAC'!$D$4:$D$61,$P36-4+47),"")</f>
        <v/>
      </c>
      <c r="BM36" s="26">
        <f>IF(48&lt;=$Q36,INDEX('BAZA PRAC'!$D$4:$D$61,$P36-4+48),"")</f>
        <v/>
      </c>
      <c r="BN36" s="26">
        <f>IF(49&lt;=$Q36,INDEX('BAZA PRAC'!$D$4:$D$61,$P36-4+49),"")</f>
        <v/>
      </c>
      <c r="BO36" s="26">
        <f>IF(50&lt;=$Q36,INDEX('BAZA PRAC'!$D$4:$D$61,$P36-4+50),"")</f>
        <v/>
      </c>
      <c r="BP36" s="26">
        <f>IF(51&lt;=$Q36,INDEX('BAZA PRAC'!$D$4:$D$61,$P36-4+51),"")</f>
        <v/>
      </c>
      <c r="BQ36" s="26">
        <f>IF(52&lt;=$Q36,INDEX('BAZA PRAC'!$D$4:$D$61,$P36-4+52),"")</f>
        <v/>
      </c>
      <c r="BR36" s="26">
        <f>IF(53&lt;=$Q36,INDEX('BAZA PRAC'!$D$4:$D$61,$P36-4+53),"")</f>
        <v/>
      </c>
      <c r="BS36" s="26">
        <f>IF(54&lt;=$Q36,INDEX('BAZA PRAC'!$D$4:$D$61,$P36-4+54),"")</f>
        <v/>
      </c>
      <c r="BT36" s="26">
        <f>IF(55&lt;=$Q36,INDEX('BAZA PRAC'!$D$4:$D$61,$P36-4+55),"")</f>
        <v/>
      </c>
      <c r="BU36" s="26">
        <f>IF(56&lt;=$Q36,INDEX('BAZA PRAC'!$D$4:$D$61,$P36-4+56),"")</f>
        <v/>
      </c>
      <c r="BV36" s="26">
        <f>IF(57&lt;=$Q36,INDEX('BAZA PRAC'!$D$4:$D$61,$P36-4+57),"")</f>
        <v/>
      </c>
      <c r="BW36" s="26">
        <f>IF(58&lt;=$Q36,INDEX('BAZA PRAC'!$D$4:$D$61,$P36-4+58),"")</f>
        <v/>
      </c>
      <c r="BX36" s="20" t="n"/>
      <c r="BY36" s="20" t="n"/>
    </row>
    <row r="37">
      <c r="A37" s="19">
        <f>IF($D37="","",COUNTA($D$11:$D37))</f>
        <v/>
      </c>
      <c r="B37" s="19">
        <f>IF($BX37&lt;&gt;"",$BX37,IF($D37="","",IFERROR(INDEX('BAZA PRAC'!$A$4:$A$61,MATCH($D37,'BAZA PRAC'!$D$4:$D$61,0)),"")))</f>
        <v/>
      </c>
      <c r="C37" s="20" t="n"/>
      <c r="D37" s="21" t="n"/>
      <c r="E37" s="19">
        <f>IF($BY37&lt;&gt;"",$BY37,IF($D37="","",IFERROR(INDEX('BAZA PRAC'!$E$4:$E$61,MATCH($D37,'BAZA PRAC'!$D$4:$D$61,0)),"")))</f>
        <v/>
      </c>
      <c r="F37" s="22" t="n"/>
      <c r="G37" s="23" t="n"/>
      <c r="H37" s="23" t="n"/>
      <c r="I37" s="23" t="n"/>
      <c r="J37" s="24">
        <f>IF($D37="","",N(G37)+N(H37)+N(I37))</f>
        <v/>
      </c>
      <c r="K37" s="24">
        <f>IF($D37="","",N(F37)*J37)</f>
        <v/>
      </c>
      <c r="L37" s="25" t="n"/>
      <c r="M37" s="24">
        <f>IF($D37="","",K37*(1-N(L37)))</f>
        <v/>
      </c>
      <c r="N37" s="21" t="n"/>
      <c r="P37" s="26">
        <f>IFERROR(VLOOKUP($C37,USTAWIENIA!$E$2:$H$8,3,FALSE),4)</f>
        <v/>
      </c>
      <c r="Q37" s="26">
        <f>IFERROR(VLOOKUP($C37,USTAWIENIA!$E$2:$H$8,4,FALSE),58)</f>
        <v/>
      </c>
      <c r="R37" s="26">
        <f>IF(1&lt;=$Q37,INDEX('BAZA PRAC'!$D$4:$D$61,$P37-4+1),"")</f>
        <v/>
      </c>
      <c r="S37" s="26">
        <f>IF(2&lt;=$Q37,INDEX('BAZA PRAC'!$D$4:$D$61,$P37-4+2),"")</f>
        <v/>
      </c>
      <c r="T37" s="26">
        <f>IF(3&lt;=$Q37,INDEX('BAZA PRAC'!$D$4:$D$61,$P37-4+3),"")</f>
        <v/>
      </c>
      <c r="U37" s="26">
        <f>IF(4&lt;=$Q37,INDEX('BAZA PRAC'!$D$4:$D$61,$P37-4+4),"")</f>
        <v/>
      </c>
      <c r="V37" s="26">
        <f>IF(5&lt;=$Q37,INDEX('BAZA PRAC'!$D$4:$D$61,$P37-4+5),"")</f>
        <v/>
      </c>
      <c r="W37" s="26">
        <f>IF(6&lt;=$Q37,INDEX('BAZA PRAC'!$D$4:$D$61,$P37-4+6),"")</f>
        <v/>
      </c>
      <c r="X37" s="26">
        <f>IF(7&lt;=$Q37,INDEX('BAZA PRAC'!$D$4:$D$61,$P37-4+7),"")</f>
        <v/>
      </c>
      <c r="Y37" s="26">
        <f>IF(8&lt;=$Q37,INDEX('BAZA PRAC'!$D$4:$D$61,$P37-4+8),"")</f>
        <v/>
      </c>
      <c r="Z37" s="26">
        <f>IF(9&lt;=$Q37,INDEX('BAZA PRAC'!$D$4:$D$61,$P37-4+9),"")</f>
        <v/>
      </c>
      <c r="AA37" s="26">
        <f>IF(10&lt;=$Q37,INDEX('BAZA PRAC'!$D$4:$D$61,$P37-4+10),"")</f>
        <v/>
      </c>
      <c r="AB37" s="26">
        <f>IF(11&lt;=$Q37,INDEX('BAZA PRAC'!$D$4:$D$61,$P37-4+11),"")</f>
        <v/>
      </c>
      <c r="AC37" s="26">
        <f>IF(12&lt;=$Q37,INDEX('BAZA PRAC'!$D$4:$D$61,$P37-4+12),"")</f>
        <v/>
      </c>
      <c r="AD37" s="26">
        <f>IF(13&lt;=$Q37,INDEX('BAZA PRAC'!$D$4:$D$61,$P37-4+13),"")</f>
        <v/>
      </c>
      <c r="AE37" s="26">
        <f>IF(14&lt;=$Q37,INDEX('BAZA PRAC'!$D$4:$D$61,$P37-4+14),"")</f>
        <v/>
      </c>
      <c r="AF37" s="26">
        <f>IF(15&lt;=$Q37,INDEX('BAZA PRAC'!$D$4:$D$61,$P37-4+15),"")</f>
        <v/>
      </c>
      <c r="AG37" s="26">
        <f>IF(16&lt;=$Q37,INDEX('BAZA PRAC'!$D$4:$D$61,$P37-4+16),"")</f>
        <v/>
      </c>
      <c r="AH37" s="26">
        <f>IF(17&lt;=$Q37,INDEX('BAZA PRAC'!$D$4:$D$61,$P37-4+17),"")</f>
        <v/>
      </c>
      <c r="AI37" s="26">
        <f>IF(18&lt;=$Q37,INDEX('BAZA PRAC'!$D$4:$D$61,$P37-4+18),"")</f>
        <v/>
      </c>
      <c r="AJ37" s="26">
        <f>IF(19&lt;=$Q37,INDEX('BAZA PRAC'!$D$4:$D$61,$P37-4+19),"")</f>
        <v/>
      </c>
      <c r="AK37" s="26">
        <f>IF(20&lt;=$Q37,INDEX('BAZA PRAC'!$D$4:$D$61,$P37-4+20),"")</f>
        <v/>
      </c>
      <c r="AL37" s="26">
        <f>IF(21&lt;=$Q37,INDEX('BAZA PRAC'!$D$4:$D$61,$P37-4+21),"")</f>
        <v/>
      </c>
      <c r="AM37" s="26">
        <f>IF(22&lt;=$Q37,INDEX('BAZA PRAC'!$D$4:$D$61,$P37-4+22),"")</f>
        <v/>
      </c>
      <c r="AN37" s="26">
        <f>IF(23&lt;=$Q37,INDEX('BAZA PRAC'!$D$4:$D$61,$P37-4+23),"")</f>
        <v/>
      </c>
      <c r="AO37" s="26">
        <f>IF(24&lt;=$Q37,INDEX('BAZA PRAC'!$D$4:$D$61,$P37-4+24),"")</f>
        <v/>
      </c>
      <c r="AP37" s="26">
        <f>IF(25&lt;=$Q37,INDEX('BAZA PRAC'!$D$4:$D$61,$P37-4+25),"")</f>
        <v/>
      </c>
      <c r="AQ37" s="26">
        <f>IF(26&lt;=$Q37,INDEX('BAZA PRAC'!$D$4:$D$61,$P37-4+26),"")</f>
        <v/>
      </c>
      <c r="AR37" s="26">
        <f>IF(27&lt;=$Q37,INDEX('BAZA PRAC'!$D$4:$D$61,$P37-4+27),"")</f>
        <v/>
      </c>
      <c r="AS37" s="26">
        <f>IF(28&lt;=$Q37,INDEX('BAZA PRAC'!$D$4:$D$61,$P37-4+28),"")</f>
        <v/>
      </c>
      <c r="AT37" s="26">
        <f>IF(29&lt;=$Q37,INDEX('BAZA PRAC'!$D$4:$D$61,$P37-4+29),"")</f>
        <v/>
      </c>
      <c r="AU37" s="26">
        <f>IF(30&lt;=$Q37,INDEX('BAZA PRAC'!$D$4:$D$61,$P37-4+30),"")</f>
        <v/>
      </c>
      <c r="AV37" s="26">
        <f>IF(31&lt;=$Q37,INDEX('BAZA PRAC'!$D$4:$D$61,$P37-4+31),"")</f>
        <v/>
      </c>
      <c r="AW37" s="26">
        <f>IF(32&lt;=$Q37,INDEX('BAZA PRAC'!$D$4:$D$61,$P37-4+32),"")</f>
        <v/>
      </c>
      <c r="AX37" s="26">
        <f>IF(33&lt;=$Q37,INDEX('BAZA PRAC'!$D$4:$D$61,$P37-4+33),"")</f>
        <v/>
      </c>
      <c r="AY37" s="26">
        <f>IF(34&lt;=$Q37,INDEX('BAZA PRAC'!$D$4:$D$61,$P37-4+34),"")</f>
        <v/>
      </c>
      <c r="AZ37" s="26">
        <f>IF(35&lt;=$Q37,INDEX('BAZA PRAC'!$D$4:$D$61,$P37-4+35),"")</f>
        <v/>
      </c>
      <c r="BA37" s="26">
        <f>IF(36&lt;=$Q37,INDEX('BAZA PRAC'!$D$4:$D$61,$P37-4+36),"")</f>
        <v/>
      </c>
      <c r="BB37" s="26">
        <f>IF(37&lt;=$Q37,INDEX('BAZA PRAC'!$D$4:$D$61,$P37-4+37),"")</f>
        <v/>
      </c>
      <c r="BC37" s="26">
        <f>IF(38&lt;=$Q37,INDEX('BAZA PRAC'!$D$4:$D$61,$P37-4+38),"")</f>
        <v/>
      </c>
      <c r="BD37" s="26">
        <f>IF(39&lt;=$Q37,INDEX('BAZA PRAC'!$D$4:$D$61,$P37-4+39),"")</f>
        <v/>
      </c>
      <c r="BE37" s="26">
        <f>IF(40&lt;=$Q37,INDEX('BAZA PRAC'!$D$4:$D$61,$P37-4+40),"")</f>
        <v/>
      </c>
      <c r="BF37" s="26">
        <f>IF(41&lt;=$Q37,INDEX('BAZA PRAC'!$D$4:$D$61,$P37-4+41),"")</f>
        <v/>
      </c>
      <c r="BG37" s="26">
        <f>IF(42&lt;=$Q37,INDEX('BAZA PRAC'!$D$4:$D$61,$P37-4+42),"")</f>
        <v/>
      </c>
      <c r="BH37" s="26">
        <f>IF(43&lt;=$Q37,INDEX('BAZA PRAC'!$D$4:$D$61,$P37-4+43),"")</f>
        <v/>
      </c>
      <c r="BI37" s="26">
        <f>IF(44&lt;=$Q37,INDEX('BAZA PRAC'!$D$4:$D$61,$P37-4+44),"")</f>
        <v/>
      </c>
      <c r="BJ37" s="26">
        <f>IF(45&lt;=$Q37,INDEX('BAZA PRAC'!$D$4:$D$61,$P37-4+45),"")</f>
        <v/>
      </c>
      <c r="BK37" s="26">
        <f>IF(46&lt;=$Q37,INDEX('BAZA PRAC'!$D$4:$D$61,$P37-4+46),"")</f>
        <v/>
      </c>
      <c r="BL37" s="26">
        <f>IF(47&lt;=$Q37,INDEX('BAZA PRAC'!$D$4:$D$61,$P37-4+47),"")</f>
        <v/>
      </c>
      <c r="BM37" s="26">
        <f>IF(48&lt;=$Q37,INDEX('BAZA PRAC'!$D$4:$D$61,$P37-4+48),"")</f>
        <v/>
      </c>
      <c r="BN37" s="26">
        <f>IF(49&lt;=$Q37,INDEX('BAZA PRAC'!$D$4:$D$61,$P37-4+49),"")</f>
        <v/>
      </c>
      <c r="BO37" s="26">
        <f>IF(50&lt;=$Q37,INDEX('BAZA PRAC'!$D$4:$D$61,$P37-4+50),"")</f>
        <v/>
      </c>
      <c r="BP37" s="26">
        <f>IF(51&lt;=$Q37,INDEX('BAZA PRAC'!$D$4:$D$61,$P37-4+51),"")</f>
        <v/>
      </c>
      <c r="BQ37" s="26">
        <f>IF(52&lt;=$Q37,INDEX('BAZA PRAC'!$D$4:$D$61,$P37-4+52),"")</f>
        <v/>
      </c>
      <c r="BR37" s="26">
        <f>IF(53&lt;=$Q37,INDEX('BAZA PRAC'!$D$4:$D$61,$P37-4+53),"")</f>
        <v/>
      </c>
      <c r="BS37" s="26">
        <f>IF(54&lt;=$Q37,INDEX('BAZA PRAC'!$D$4:$D$61,$P37-4+54),"")</f>
        <v/>
      </c>
      <c r="BT37" s="26">
        <f>IF(55&lt;=$Q37,INDEX('BAZA PRAC'!$D$4:$D$61,$P37-4+55),"")</f>
        <v/>
      </c>
      <c r="BU37" s="26">
        <f>IF(56&lt;=$Q37,INDEX('BAZA PRAC'!$D$4:$D$61,$P37-4+56),"")</f>
        <v/>
      </c>
      <c r="BV37" s="26">
        <f>IF(57&lt;=$Q37,INDEX('BAZA PRAC'!$D$4:$D$61,$P37-4+57),"")</f>
        <v/>
      </c>
      <c r="BW37" s="26">
        <f>IF(58&lt;=$Q37,INDEX('BAZA PRAC'!$D$4:$D$61,$P37-4+58),"")</f>
        <v/>
      </c>
      <c r="BX37" s="20" t="n"/>
      <c r="BY37" s="20" t="n"/>
    </row>
    <row r="38">
      <c r="A38" s="27">
        <f>IF($D38="","",COUNTA($D$11:$D38))</f>
        <v/>
      </c>
      <c r="B38" s="27">
        <f>IF($BX38&lt;&gt;"",$BX38,IF($D38="","",IFERROR(INDEX('BAZA PRAC'!$A$4:$A$61,MATCH($D38,'BAZA PRAC'!$D$4:$D$61,0)),"")))</f>
        <v/>
      </c>
      <c r="C38" s="20" t="n"/>
      <c r="D38" s="21" t="n"/>
      <c r="E38" s="27">
        <f>IF($BY38&lt;&gt;"",$BY38,IF($D38="","",IFERROR(INDEX('BAZA PRAC'!$E$4:$E$61,MATCH($D38,'BAZA PRAC'!$D$4:$D$61,0)),"")))</f>
        <v/>
      </c>
      <c r="F38" s="22" t="n"/>
      <c r="G38" s="23" t="n"/>
      <c r="H38" s="23" t="n"/>
      <c r="I38" s="23" t="n"/>
      <c r="J38" s="28">
        <f>IF($D38="","",N(G38)+N(H38)+N(I38))</f>
        <v/>
      </c>
      <c r="K38" s="28">
        <f>IF($D38="","",N(F38)*J38)</f>
        <v/>
      </c>
      <c r="L38" s="25" t="n"/>
      <c r="M38" s="28">
        <f>IF($D38="","",K38*(1-N(L38)))</f>
        <v/>
      </c>
      <c r="N38" s="21" t="n"/>
      <c r="P38" s="26">
        <f>IFERROR(VLOOKUP($C38,USTAWIENIA!$E$2:$H$8,3,FALSE),4)</f>
        <v/>
      </c>
      <c r="Q38" s="26">
        <f>IFERROR(VLOOKUP($C38,USTAWIENIA!$E$2:$H$8,4,FALSE),58)</f>
        <v/>
      </c>
      <c r="R38" s="26">
        <f>IF(1&lt;=$Q38,INDEX('BAZA PRAC'!$D$4:$D$61,$P38-4+1),"")</f>
        <v/>
      </c>
      <c r="S38" s="26">
        <f>IF(2&lt;=$Q38,INDEX('BAZA PRAC'!$D$4:$D$61,$P38-4+2),"")</f>
        <v/>
      </c>
      <c r="T38" s="26">
        <f>IF(3&lt;=$Q38,INDEX('BAZA PRAC'!$D$4:$D$61,$P38-4+3),"")</f>
        <v/>
      </c>
      <c r="U38" s="26">
        <f>IF(4&lt;=$Q38,INDEX('BAZA PRAC'!$D$4:$D$61,$P38-4+4),"")</f>
        <v/>
      </c>
      <c r="V38" s="26">
        <f>IF(5&lt;=$Q38,INDEX('BAZA PRAC'!$D$4:$D$61,$P38-4+5),"")</f>
        <v/>
      </c>
      <c r="W38" s="26">
        <f>IF(6&lt;=$Q38,INDEX('BAZA PRAC'!$D$4:$D$61,$P38-4+6),"")</f>
        <v/>
      </c>
      <c r="X38" s="26">
        <f>IF(7&lt;=$Q38,INDEX('BAZA PRAC'!$D$4:$D$61,$P38-4+7),"")</f>
        <v/>
      </c>
      <c r="Y38" s="26">
        <f>IF(8&lt;=$Q38,INDEX('BAZA PRAC'!$D$4:$D$61,$P38-4+8),"")</f>
        <v/>
      </c>
      <c r="Z38" s="26">
        <f>IF(9&lt;=$Q38,INDEX('BAZA PRAC'!$D$4:$D$61,$P38-4+9),"")</f>
        <v/>
      </c>
      <c r="AA38" s="26">
        <f>IF(10&lt;=$Q38,INDEX('BAZA PRAC'!$D$4:$D$61,$P38-4+10),"")</f>
        <v/>
      </c>
      <c r="AB38" s="26">
        <f>IF(11&lt;=$Q38,INDEX('BAZA PRAC'!$D$4:$D$61,$P38-4+11),"")</f>
        <v/>
      </c>
      <c r="AC38" s="26">
        <f>IF(12&lt;=$Q38,INDEX('BAZA PRAC'!$D$4:$D$61,$P38-4+12),"")</f>
        <v/>
      </c>
      <c r="AD38" s="26">
        <f>IF(13&lt;=$Q38,INDEX('BAZA PRAC'!$D$4:$D$61,$P38-4+13),"")</f>
        <v/>
      </c>
      <c r="AE38" s="26">
        <f>IF(14&lt;=$Q38,INDEX('BAZA PRAC'!$D$4:$D$61,$P38-4+14),"")</f>
        <v/>
      </c>
      <c r="AF38" s="26">
        <f>IF(15&lt;=$Q38,INDEX('BAZA PRAC'!$D$4:$D$61,$P38-4+15),"")</f>
        <v/>
      </c>
      <c r="AG38" s="26">
        <f>IF(16&lt;=$Q38,INDEX('BAZA PRAC'!$D$4:$D$61,$P38-4+16),"")</f>
        <v/>
      </c>
      <c r="AH38" s="26">
        <f>IF(17&lt;=$Q38,INDEX('BAZA PRAC'!$D$4:$D$61,$P38-4+17),"")</f>
        <v/>
      </c>
      <c r="AI38" s="26">
        <f>IF(18&lt;=$Q38,INDEX('BAZA PRAC'!$D$4:$D$61,$P38-4+18),"")</f>
        <v/>
      </c>
      <c r="AJ38" s="26">
        <f>IF(19&lt;=$Q38,INDEX('BAZA PRAC'!$D$4:$D$61,$P38-4+19),"")</f>
        <v/>
      </c>
      <c r="AK38" s="26">
        <f>IF(20&lt;=$Q38,INDEX('BAZA PRAC'!$D$4:$D$61,$P38-4+20),"")</f>
        <v/>
      </c>
      <c r="AL38" s="26">
        <f>IF(21&lt;=$Q38,INDEX('BAZA PRAC'!$D$4:$D$61,$P38-4+21),"")</f>
        <v/>
      </c>
      <c r="AM38" s="26">
        <f>IF(22&lt;=$Q38,INDEX('BAZA PRAC'!$D$4:$D$61,$P38-4+22),"")</f>
        <v/>
      </c>
      <c r="AN38" s="26">
        <f>IF(23&lt;=$Q38,INDEX('BAZA PRAC'!$D$4:$D$61,$P38-4+23),"")</f>
        <v/>
      </c>
      <c r="AO38" s="26">
        <f>IF(24&lt;=$Q38,INDEX('BAZA PRAC'!$D$4:$D$61,$P38-4+24),"")</f>
        <v/>
      </c>
      <c r="AP38" s="26">
        <f>IF(25&lt;=$Q38,INDEX('BAZA PRAC'!$D$4:$D$61,$P38-4+25),"")</f>
        <v/>
      </c>
      <c r="AQ38" s="26">
        <f>IF(26&lt;=$Q38,INDEX('BAZA PRAC'!$D$4:$D$61,$P38-4+26),"")</f>
        <v/>
      </c>
      <c r="AR38" s="26">
        <f>IF(27&lt;=$Q38,INDEX('BAZA PRAC'!$D$4:$D$61,$P38-4+27),"")</f>
        <v/>
      </c>
      <c r="AS38" s="26">
        <f>IF(28&lt;=$Q38,INDEX('BAZA PRAC'!$D$4:$D$61,$P38-4+28),"")</f>
        <v/>
      </c>
      <c r="AT38" s="26">
        <f>IF(29&lt;=$Q38,INDEX('BAZA PRAC'!$D$4:$D$61,$P38-4+29),"")</f>
        <v/>
      </c>
      <c r="AU38" s="26">
        <f>IF(30&lt;=$Q38,INDEX('BAZA PRAC'!$D$4:$D$61,$P38-4+30),"")</f>
        <v/>
      </c>
      <c r="AV38" s="26">
        <f>IF(31&lt;=$Q38,INDEX('BAZA PRAC'!$D$4:$D$61,$P38-4+31),"")</f>
        <v/>
      </c>
      <c r="AW38" s="26">
        <f>IF(32&lt;=$Q38,INDEX('BAZA PRAC'!$D$4:$D$61,$P38-4+32),"")</f>
        <v/>
      </c>
      <c r="AX38" s="26">
        <f>IF(33&lt;=$Q38,INDEX('BAZA PRAC'!$D$4:$D$61,$P38-4+33),"")</f>
        <v/>
      </c>
      <c r="AY38" s="26">
        <f>IF(34&lt;=$Q38,INDEX('BAZA PRAC'!$D$4:$D$61,$P38-4+34),"")</f>
        <v/>
      </c>
      <c r="AZ38" s="26">
        <f>IF(35&lt;=$Q38,INDEX('BAZA PRAC'!$D$4:$D$61,$P38-4+35),"")</f>
        <v/>
      </c>
      <c r="BA38" s="26">
        <f>IF(36&lt;=$Q38,INDEX('BAZA PRAC'!$D$4:$D$61,$P38-4+36),"")</f>
        <v/>
      </c>
      <c r="BB38" s="26">
        <f>IF(37&lt;=$Q38,INDEX('BAZA PRAC'!$D$4:$D$61,$P38-4+37),"")</f>
        <v/>
      </c>
      <c r="BC38" s="26">
        <f>IF(38&lt;=$Q38,INDEX('BAZA PRAC'!$D$4:$D$61,$P38-4+38),"")</f>
        <v/>
      </c>
      <c r="BD38" s="26">
        <f>IF(39&lt;=$Q38,INDEX('BAZA PRAC'!$D$4:$D$61,$P38-4+39),"")</f>
        <v/>
      </c>
      <c r="BE38" s="26">
        <f>IF(40&lt;=$Q38,INDEX('BAZA PRAC'!$D$4:$D$61,$P38-4+40),"")</f>
        <v/>
      </c>
      <c r="BF38" s="26">
        <f>IF(41&lt;=$Q38,INDEX('BAZA PRAC'!$D$4:$D$61,$P38-4+41),"")</f>
        <v/>
      </c>
      <c r="BG38" s="26">
        <f>IF(42&lt;=$Q38,INDEX('BAZA PRAC'!$D$4:$D$61,$P38-4+42),"")</f>
        <v/>
      </c>
      <c r="BH38" s="26">
        <f>IF(43&lt;=$Q38,INDEX('BAZA PRAC'!$D$4:$D$61,$P38-4+43),"")</f>
        <v/>
      </c>
      <c r="BI38" s="26">
        <f>IF(44&lt;=$Q38,INDEX('BAZA PRAC'!$D$4:$D$61,$P38-4+44),"")</f>
        <v/>
      </c>
      <c r="BJ38" s="26">
        <f>IF(45&lt;=$Q38,INDEX('BAZA PRAC'!$D$4:$D$61,$P38-4+45),"")</f>
        <v/>
      </c>
      <c r="BK38" s="26">
        <f>IF(46&lt;=$Q38,INDEX('BAZA PRAC'!$D$4:$D$61,$P38-4+46),"")</f>
        <v/>
      </c>
      <c r="BL38" s="26">
        <f>IF(47&lt;=$Q38,INDEX('BAZA PRAC'!$D$4:$D$61,$P38-4+47),"")</f>
        <v/>
      </c>
      <c r="BM38" s="26">
        <f>IF(48&lt;=$Q38,INDEX('BAZA PRAC'!$D$4:$D$61,$P38-4+48),"")</f>
        <v/>
      </c>
      <c r="BN38" s="26">
        <f>IF(49&lt;=$Q38,INDEX('BAZA PRAC'!$D$4:$D$61,$P38-4+49),"")</f>
        <v/>
      </c>
      <c r="BO38" s="26">
        <f>IF(50&lt;=$Q38,INDEX('BAZA PRAC'!$D$4:$D$61,$P38-4+50),"")</f>
        <v/>
      </c>
      <c r="BP38" s="26">
        <f>IF(51&lt;=$Q38,INDEX('BAZA PRAC'!$D$4:$D$61,$P38-4+51),"")</f>
        <v/>
      </c>
      <c r="BQ38" s="26">
        <f>IF(52&lt;=$Q38,INDEX('BAZA PRAC'!$D$4:$D$61,$P38-4+52),"")</f>
        <v/>
      </c>
      <c r="BR38" s="26">
        <f>IF(53&lt;=$Q38,INDEX('BAZA PRAC'!$D$4:$D$61,$P38-4+53),"")</f>
        <v/>
      </c>
      <c r="BS38" s="26">
        <f>IF(54&lt;=$Q38,INDEX('BAZA PRAC'!$D$4:$D$61,$P38-4+54),"")</f>
        <v/>
      </c>
      <c r="BT38" s="26">
        <f>IF(55&lt;=$Q38,INDEX('BAZA PRAC'!$D$4:$D$61,$P38-4+55),"")</f>
        <v/>
      </c>
      <c r="BU38" s="26">
        <f>IF(56&lt;=$Q38,INDEX('BAZA PRAC'!$D$4:$D$61,$P38-4+56),"")</f>
        <v/>
      </c>
      <c r="BV38" s="26">
        <f>IF(57&lt;=$Q38,INDEX('BAZA PRAC'!$D$4:$D$61,$P38-4+57),"")</f>
        <v/>
      </c>
      <c r="BW38" s="26">
        <f>IF(58&lt;=$Q38,INDEX('BAZA PRAC'!$D$4:$D$61,$P38-4+58),"")</f>
        <v/>
      </c>
      <c r="BX38" s="20" t="n"/>
      <c r="BY38" s="20" t="n"/>
    </row>
    <row r="39">
      <c r="A39" s="19">
        <f>IF($D39="","",COUNTA($D$11:$D39))</f>
        <v/>
      </c>
      <c r="B39" s="19">
        <f>IF($BX39&lt;&gt;"",$BX39,IF($D39="","",IFERROR(INDEX('BAZA PRAC'!$A$4:$A$61,MATCH($D39,'BAZA PRAC'!$D$4:$D$61,0)),"")))</f>
        <v/>
      </c>
      <c r="C39" s="20" t="n"/>
      <c r="D39" s="21" t="n"/>
      <c r="E39" s="19">
        <f>IF($BY39&lt;&gt;"",$BY39,IF($D39="","",IFERROR(INDEX('BAZA PRAC'!$E$4:$E$61,MATCH($D39,'BAZA PRAC'!$D$4:$D$61,0)),"")))</f>
        <v/>
      </c>
      <c r="F39" s="22" t="n"/>
      <c r="G39" s="23" t="n"/>
      <c r="H39" s="23" t="n"/>
      <c r="I39" s="23" t="n"/>
      <c r="J39" s="24">
        <f>IF($D39="","",N(G39)+N(H39)+N(I39))</f>
        <v/>
      </c>
      <c r="K39" s="24">
        <f>IF($D39="","",N(F39)*J39)</f>
        <v/>
      </c>
      <c r="L39" s="25" t="n"/>
      <c r="M39" s="24">
        <f>IF($D39="","",K39*(1-N(L39)))</f>
        <v/>
      </c>
      <c r="N39" s="21" t="n"/>
      <c r="P39" s="26">
        <f>IFERROR(VLOOKUP($C39,USTAWIENIA!$E$2:$H$8,3,FALSE),4)</f>
        <v/>
      </c>
      <c r="Q39" s="26">
        <f>IFERROR(VLOOKUP($C39,USTAWIENIA!$E$2:$H$8,4,FALSE),58)</f>
        <v/>
      </c>
      <c r="R39" s="26">
        <f>IF(1&lt;=$Q39,INDEX('BAZA PRAC'!$D$4:$D$61,$P39-4+1),"")</f>
        <v/>
      </c>
      <c r="S39" s="26">
        <f>IF(2&lt;=$Q39,INDEX('BAZA PRAC'!$D$4:$D$61,$P39-4+2),"")</f>
        <v/>
      </c>
      <c r="T39" s="26">
        <f>IF(3&lt;=$Q39,INDEX('BAZA PRAC'!$D$4:$D$61,$P39-4+3),"")</f>
        <v/>
      </c>
      <c r="U39" s="26">
        <f>IF(4&lt;=$Q39,INDEX('BAZA PRAC'!$D$4:$D$61,$P39-4+4),"")</f>
        <v/>
      </c>
      <c r="V39" s="26">
        <f>IF(5&lt;=$Q39,INDEX('BAZA PRAC'!$D$4:$D$61,$P39-4+5),"")</f>
        <v/>
      </c>
      <c r="W39" s="26">
        <f>IF(6&lt;=$Q39,INDEX('BAZA PRAC'!$D$4:$D$61,$P39-4+6),"")</f>
        <v/>
      </c>
      <c r="X39" s="26">
        <f>IF(7&lt;=$Q39,INDEX('BAZA PRAC'!$D$4:$D$61,$P39-4+7),"")</f>
        <v/>
      </c>
      <c r="Y39" s="26">
        <f>IF(8&lt;=$Q39,INDEX('BAZA PRAC'!$D$4:$D$61,$P39-4+8),"")</f>
        <v/>
      </c>
      <c r="Z39" s="26">
        <f>IF(9&lt;=$Q39,INDEX('BAZA PRAC'!$D$4:$D$61,$P39-4+9),"")</f>
        <v/>
      </c>
      <c r="AA39" s="26">
        <f>IF(10&lt;=$Q39,INDEX('BAZA PRAC'!$D$4:$D$61,$P39-4+10),"")</f>
        <v/>
      </c>
      <c r="AB39" s="26">
        <f>IF(11&lt;=$Q39,INDEX('BAZA PRAC'!$D$4:$D$61,$P39-4+11),"")</f>
        <v/>
      </c>
      <c r="AC39" s="26">
        <f>IF(12&lt;=$Q39,INDEX('BAZA PRAC'!$D$4:$D$61,$P39-4+12),"")</f>
        <v/>
      </c>
      <c r="AD39" s="26">
        <f>IF(13&lt;=$Q39,INDEX('BAZA PRAC'!$D$4:$D$61,$P39-4+13),"")</f>
        <v/>
      </c>
      <c r="AE39" s="26">
        <f>IF(14&lt;=$Q39,INDEX('BAZA PRAC'!$D$4:$D$61,$P39-4+14),"")</f>
        <v/>
      </c>
      <c r="AF39" s="26">
        <f>IF(15&lt;=$Q39,INDEX('BAZA PRAC'!$D$4:$D$61,$P39-4+15),"")</f>
        <v/>
      </c>
      <c r="AG39" s="26">
        <f>IF(16&lt;=$Q39,INDEX('BAZA PRAC'!$D$4:$D$61,$P39-4+16),"")</f>
        <v/>
      </c>
      <c r="AH39" s="26">
        <f>IF(17&lt;=$Q39,INDEX('BAZA PRAC'!$D$4:$D$61,$P39-4+17),"")</f>
        <v/>
      </c>
      <c r="AI39" s="26">
        <f>IF(18&lt;=$Q39,INDEX('BAZA PRAC'!$D$4:$D$61,$P39-4+18),"")</f>
        <v/>
      </c>
      <c r="AJ39" s="26">
        <f>IF(19&lt;=$Q39,INDEX('BAZA PRAC'!$D$4:$D$61,$P39-4+19),"")</f>
        <v/>
      </c>
      <c r="AK39" s="26">
        <f>IF(20&lt;=$Q39,INDEX('BAZA PRAC'!$D$4:$D$61,$P39-4+20),"")</f>
        <v/>
      </c>
      <c r="AL39" s="26">
        <f>IF(21&lt;=$Q39,INDEX('BAZA PRAC'!$D$4:$D$61,$P39-4+21),"")</f>
        <v/>
      </c>
      <c r="AM39" s="26">
        <f>IF(22&lt;=$Q39,INDEX('BAZA PRAC'!$D$4:$D$61,$P39-4+22),"")</f>
        <v/>
      </c>
      <c r="AN39" s="26">
        <f>IF(23&lt;=$Q39,INDEX('BAZA PRAC'!$D$4:$D$61,$P39-4+23),"")</f>
        <v/>
      </c>
      <c r="AO39" s="26">
        <f>IF(24&lt;=$Q39,INDEX('BAZA PRAC'!$D$4:$D$61,$P39-4+24),"")</f>
        <v/>
      </c>
      <c r="AP39" s="26">
        <f>IF(25&lt;=$Q39,INDEX('BAZA PRAC'!$D$4:$D$61,$P39-4+25),"")</f>
        <v/>
      </c>
      <c r="AQ39" s="26">
        <f>IF(26&lt;=$Q39,INDEX('BAZA PRAC'!$D$4:$D$61,$P39-4+26),"")</f>
        <v/>
      </c>
      <c r="AR39" s="26">
        <f>IF(27&lt;=$Q39,INDEX('BAZA PRAC'!$D$4:$D$61,$P39-4+27),"")</f>
        <v/>
      </c>
      <c r="AS39" s="26">
        <f>IF(28&lt;=$Q39,INDEX('BAZA PRAC'!$D$4:$D$61,$P39-4+28),"")</f>
        <v/>
      </c>
      <c r="AT39" s="26">
        <f>IF(29&lt;=$Q39,INDEX('BAZA PRAC'!$D$4:$D$61,$P39-4+29),"")</f>
        <v/>
      </c>
      <c r="AU39" s="26">
        <f>IF(30&lt;=$Q39,INDEX('BAZA PRAC'!$D$4:$D$61,$P39-4+30),"")</f>
        <v/>
      </c>
      <c r="AV39" s="26">
        <f>IF(31&lt;=$Q39,INDEX('BAZA PRAC'!$D$4:$D$61,$P39-4+31),"")</f>
        <v/>
      </c>
      <c r="AW39" s="26">
        <f>IF(32&lt;=$Q39,INDEX('BAZA PRAC'!$D$4:$D$61,$P39-4+32),"")</f>
        <v/>
      </c>
      <c r="AX39" s="26">
        <f>IF(33&lt;=$Q39,INDEX('BAZA PRAC'!$D$4:$D$61,$P39-4+33),"")</f>
        <v/>
      </c>
      <c r="AY39" s="26">
        <f>IF(34&lt;=$Q39,INDEX('BAZA PRAC'!$D$4:$D$61,$P39-4+34),"")</f>
        <v/>
      </c>
      <c r="AZ39" s="26">
        <f>IF(35&lt;=$Q39,INDEX('BAZA PRAC'!$D$4:$D$61,$P39-4+35),"")</f>
        <v/>
      </c>
      <c r="BA39" s="26">
        <f>IF(36&lt;=$Q39,INDEX('BAZA PRAC'!$D$4:$D$61,$P39-4+36),"")</f>
        <v/>
      </c>
      <c r="BB39" s="26">
        <f>IF(37&lt;=$Q39,INDEX('BAZA PRAC'!$D$4:$D$61,$P39-4+37),"")</f>
        <v/>
      </c>
      <c r="BC39" s="26">
        <f>IF(38&lt;=$Q39,INDEX('BAZA PRAC'!$D$4:$D$61,$P39-4+38),"")</f>
        <v/>
      </c>
      <c r="BD39" s="26">
        <f>IF(39&lt;=$Q39,INDEX('BAZA PRAC'!$D$4:$D$61,$P39-4+39),"")</f>
        <v/>
      </c>
      <c r="BE39" s="26">
        <f>IF(40&lt;=$Q39,INDEX('BAZA PRAC'!$D$4:$D$61,$P39-4+40),"")</f>
        <v/>
      </c>
      <c r="BF39" s="26">
        <f>IF(41&lt;=$Q39,INDEX('BAZA PRAC'!$D$4:$D$61,$P39-4+41),"")</f>
        <v/>
      </c>
      <c r="BG39" s="26">
        <f>IF(42&lt;=$Q39,INDEX('BAZA PRAC'!$D$4:$D$61,$P39-4+42),"")</f>
        <v/>
      </c>
      <c r="BH39" s="26">
        <f>IF(43&lt;=$Q39,INDEX('BAZA PRAC'!$D$4:$D$61,$P39-4+43),"")</f>
        <v/>
      </c>
      <c r="BI39" s="26">
        <f>IF(44&lt;=$Q39,INDEX('BAZA PRAC'!$D$4:$D$61,$P39-4+44),"")</f>
        <v/>
      </c>
      <c r="BJ39" s="26">
        <f>IF(45&lt;=$Q39,INDEX('BAZA PRAC'!$D$4:$D$61,$P39-4+45),"")</f>
        <v/>
      </c>
      <c r="BK39" s="26">
        <f>IF(46&lt;=$Q39,INDEX('BAZA PRAC'!$D$4:$D$61,$P39-4+46),"")</f>
        <v/>
      </c>
      <c r="BL39" s="26">
        <f>IF(47&lt;=$Q39,INDEX('BAZA PRAC'!$D$4:$D$61,$P39-4+47),"")</f>
        <v/>
      </c>
      <c r="BM39" s="26">
        <f>IF(48&lt;=$Q39,INDEX('BAZA PRAC'!$D$4:$D$61,$P39-4+48),"")</f>
        <v/>
      </c>
      <c r="BN39" s="26">
        <f>IF(49&lt;=$Q39,INDEX('BAZA PRAC'!$D$4:$D$61,$P39-4+49),"")</f>
        <v/>
      </c>
      <c r="BO39" s="26">
        <f>IF(50&lt;=$Q39,INDEX('BAZA PRAC'!$D$4:$D$61,$P39-4+50),"")</f>
        <v/>
      </c>
      <c r="BP39" s="26">
        <f>IF(51&lt;=$Q39,INDEX('BAZA PRAC'!$D$4:$D$61,$P39-4+51),"")</f>
        <v/>
      </c>
      <c r="BQ39" s="26">
        <f>IF(52&lt;=$Q39,INDEX('BAZA PRAC'!$D$4:$D$61,$P39-4+52),"")</f>
        <v/>
      </c>
      <c r="BR39" s="26">
        <f>IF(53&lt;=$Q39,INDEX('BAZA PRAC'!$D$4:$D$61,$P39-4+53),"")</f>
        <v/>
      </c>
      <c r="BS39" s="26">
        <f>IF(54&lt;=$Q39,INDEX('BAZA PRAC'!$D$4:$D$61,$P39-4+54),"")</f>
        <v/>
      </c>
      <c r="BT39" s="26">
        <f>IF(55&lt;=$Q39,INDEX('BAZA PRAC'!$D$4:$D$61,$P39-4+55),"")</f>
        <v/>
      </c>
      <c r="BU39" s="26">
        <f>IF(56&lt;=$Q39,INDEX('BAZA PRAC'!$D$4:$D$61,$P39-4+56),"")</f>
        <v/>
      </c>
      <c r="BV39" s="26">
        <f>IF(57&lt;=$Q39,INDEX('BAZA PRAC'!$D$4:$D$61,$P39-4+57),"")</f>
        <v/>
      </c>
      <c r="BW39" s="26">
        <f>IF(58&lt;=$Q39,INDEX('BAZA PRAC'!$D$4:$D$61,$P39-4+58),"")</f>
        <v/>
      </c>
      <c r="BX39" s="20" t="n"/>
      <c r="BY39" s="20" t="n"/>
    </row>
    <row r="40">
      <c r="A40" s="27">
        <f>IF($D40="","",COUNTA($D$11:$D40))</f>
        <v/>
      </c>
      <c r="B40" s="27">
        <f>IF($BX40&lt;&gt;"",$BX40,IF($D40="","",IFERROR(INDEX('BAZA PRAC'!$A$4:$A$61,MATCH($D40,'BAZA PRAC'!$D$4:$D$61,0)),"")))</f>
        <v/>
      </c>
      <c r="C40" s="20" t="n"/>
      <c r="D40" s="21" t="n"/>
      <c r="E40" s="27">
        <f>IF($BY40&lt;&gt;"",$BY40,IF($D40="","",IFERROR(INDEX('BAZA PRAC'!$E$4:$E$61,MATCH($D40,'BAZA PRAC'!$D$4:$D$61,0)),"")))</f>
        <v/>
      </c>
      <c r="F40" s="22" t="n"/>
      <c r="G40" s="23" t="n"/>
      <c r="H40" s="23" t="n"/>
      <c r="I40" s="23" t="n"/>
      <c r="J40" s="28">
        <f>IF($D40="","",N(G40)+N(H40)+N(I40))</f>
        <v/>
      </c>
      <c r="K40" s="28">
        <f>IF($D40="","",N(F40)*J40)</f>
        <v/>
      </c>
      <c r="L40" s="25" t="n"/>
      <c r="M40" s="28">
        <f>IF($D40="","",K40*(1-N(L40)))</f>
        <v/>
      </c>
      <c r="N40" s="21" t="n"/>
      <c r="P40" s="26">
        <f>IFERROR(VLOOKUP($C40,USTAWIENIA!$E$2:$H$8,3,FALSE),4)</f>
        <v/>
      </c>
      <c r="Q40" s="26">
        <f>IFERROR(VLOOKUP($C40,USTAWIENIA!$E$2:$H$8,4,FALSE),58)</f>
        <v/>
      </c>
      <c r="R40" s="26">
        <f>IF(1&lt;=$Q40,INDEX('BAZA PRAC'!$D$4:$D$61,$P40-4+1),"")</f>
        <v/>
      </c>
      <c r="S40" s="26">
        <f>IF(2&lt;=$Q40,INDEX('BAZA PRAC'!$D$4:$D$61,$P40-4+2),"")</f>
        <v/>
      </c>
      <c r="T40" s="26">
        <f>IF(3&lt;=$Q40,INDEX('BAZA PRAC'!$D$4:$D$61,$P40-4+3),"")</f>
        <v/>
      </c>
      <c r="U40" s="26">
        <f>IF(4&lt;=$Q40,INDEX('BAZA PRAC'!$D$4:$D$61,$P40-4+4),"")</f>
        <v/>
      </c>
      <c r="V40" s="26">
        <f>IF(5&lt;=$Q40,INDEX('BAZA PRAC'!$D$4:$D$61,$P40-4+5),"")</f>
        <v/>
      </c>
      <c r="W40" s="26">
        <f>IF(6&lt;=$Q40,INDEX('BAZA PRAC'!$D$4:$D$61,$P40-4+6),"")</f>
        <v/>
      </c>
      <c r="X40" s="26">
        <f>IF(7&lt;=$Q40,INDEX('BAZA PRAC'!$D$4:$D$61,$P40-4+7),"")</f>
        <v/>
      </c>
      <c r="Y40" s="26">
        <f>IF(8&lt;=$Q40,INDEX('BAZA PRAC'!$D$4:$D$61,$P40-4+8),"")</f>
        <v/>
      </c>
      <c r="Z40" s="26">
        <f>IF(9&lt;=$Q40,INDEX('BAZA PRAC'!$D$4:$D$61,$P40-4+9),"")</f>
        <v/>
      </c>
      <c r="AA40" s="26">
        <f>IF(10&lt;=$Q40,INDEX('BAZA PRAC'!$D$4:$D$61,$P40-4+10),"")</f>
        <v/>
      </c>
      <c r="AB40" s="26">
        <f>IF(11&lt;=$Q40,INDEX('BAZA PRAC'!$D$4:$D$61,$P40-4+11),"")</f>
        <v/>
      </c>
      <c r="AC40" s="26">
        <f>IF(12&lt;=$Q40,INDEX('BAZA PRAC'!$D$4:$D$61,$P40-4+12),"")</f>
        <v/>
      </c>
      <c r="AD40" s="26">
        <f>IF(13&lt;=$Q40,INDEX('BAZA PRAC'!$D$4:$D$61,$P40-4+13),"")</f>
        <v/>
      </c>
      <c r="AE40" s="26">
        <f>IF(14&lt;=$Q40,INDEX('BAZA PRAC'!$D$4:$D$61,$P40-4+14),"")</f>
        <v/>
      </c>
      <c r="AF40" s="26">
        <f>IF(15&lt;=$Q40,INDEX('BAZA PRAC'!$D$4:$D$61,$P40-4+15),"")</f>
        <v/>
      </c>
      <c r="AG40" s="26">
        <f>IF(16&lt;=$Q40,INDEX('BAZA PRAC'!$D$4:$D$61,$P40-4+16),"")</f>
        <v/>
      </c>
      <c r="AH40" s="26">
        <f>IF(17&lt;=$Q40,INDEX('BAZA PRAC'!$D$4:$D$61,$P40-4+17),"")</f>
        <v/>
      </c>
      <c r="AI40" s="26">
        <f>IF(18&lt;=$Q40,INDEX('BAZA PRAC'!$D$4:$D$61,$P40-4+18),"")</f>
        <v/>
      </c>
      <c r="AJ40" s="26">
        <f>IF(19&lt;=$Q40,INDEX('BAZA PRAC'!$D$4:$D$61,$P40-4+19),"")</f>
        <v/>
      </c>
      <c r="AK40" s="26">
        <f>IF(20&lt;=$Q40,INDEX('BAZA PRAC'!$D$4:$D$61,$P40-4+20),"")</f>
        <v/>
      </c>
      <c r="AL40" s="26">
        <f>IF(21&lt;=$Q40,INDEX('BAZA PRAC'!$D$4:$D$61,$P40-4+21),"")</f>
        <v/>
      </c>
      <c r="AM40" s="26">
        <f>IF(22&lt;=$Q40,INDEX('BAZA PRAC'!$D$4:$D$61,$P40-4+22),"")</f>
        <v/>
      </c>
      <c r="AN40" s="26">
        <f>IF(23&lt;=$Q40,INDEX('BAZA PRAC'!$D$4:$D$61,$P40-4+23),"")</f>
        <v/>
      </c>
      <c r="AO40" s="26">
        <f>IF(24&lt;=$Q40,INDEX('BAZA PRAC'!$D$4:$D$61,$P40-4+24),"")</f>
        <v/>
      </c>
      <c r="AP40" s="26">
        <f>IF(25&lt;=$Q40,INDEX('BAZA PRAC'!$D$4:$D$61,$P40-4+25),"")</f>
        <v/>
      </c>
      <c r="AQ40" s="26">
        <f>IF(26&lt;=$Q40,INDEX('BAZA PRAC'!$D$4:$D$61,$P40-4+26),"")</f>
        <v/>
      </c>
      <c r="AR40" s="26">
        <f>IF(27&lt;=$Q40,INDEX('BAZA PRAC'!$D$4:$D$61,$P40-4+27),"")</f>
        <v/>
      </c>
      <c r="AS40" s="26">
        <f>IF(28&lt;=$Q40,INDEX('BAZA PRAC'!$D$4:$D$61,$P40-4+28),"")</f>
        <v/>
      </c>
      <c r="AT40" s="26">
        <f>IF(29&lt;=$Q40,INDEX('BAZA PRAC'!$D$4:$D$61,$P40-4+29),"")</f>
        <v/>
      </c>
      <c r="AU40" s="26">
        <f>IF(30&lt;=$Q40,INDEX('BAZA PRAC'!$D$4:$D$61,$P40-4+30),"")</f>
        <v/>
      </c>
      <c r="AV40" s="26">
        <f>IF(31&lt;=$Q40,INDEX('BAZA PRAC'!$D$4:$D$61,$P40-4+31),"")</f>
        <v/>
      </c>
      <c r="AW40" s="26">
        <f>IF(32&lt;=$Q40,INDEX('BAZA PRAC'!$D$4:$D$61,$P40-4+32),"")</f>
        <v/>
      </c>
      <c r="AX40" s="26">
        <f>IF(33&lt;=$Q40,INDEX('BAZA PRAC'!$D$4:$D$61,$P40-4+33),"")</f>
        <v/>
      </c>
      <c r="AY40" s="26">
        <f>IF(34&lt;=$Q40,INDEX('BAZA PRAC'!$D$4:$D$61,$P40-4+34),"")</f>
        <v/>
      </c>
      <c r="AZ40" s="26">
        <f>IF(35&lt;=$Q40,INDEX('BAZA PRAC'!$D$4:$D$61,$P40-4+35),"")</f>
        <v/>
      </c>
      <c r="BA40" s="26">
        <f>IF(36&lt;=$Q40,INDEX('BAZA PRAC'!$D$4:$D$61,$P40-4+36),"")</f>
        <v/>
      </c>
      <c r="BB40" s="26">
        <f>IF(37&lt;=$Q40,INDEX('BAZA PRAC'!$D$4:$D$61,$P40-4+37),"")</f>
        <v/>
      </c>
      <c r="BC40" s="26">
        <f>IF(38&lt;=$Q40,INDEX('BAZA PRAC'!$D$4:$D$61,$P40-4+38),"")</f>
        <v/>
      </c>
      <c r="BD40" s="26">
        <f>IF(39&lt;=$Q40,INDEX('BAZA PRAC'!$D$4:$D$61,$P40-4+39),"")</f>
        <v/>
      </c>
      <c r="BE40" s="26">
        <f>IF(40&lt;=$Q40,INDEX('BAZA PRAC'!$D$4:$D$61,$P40-4+40),"")</f>
        <v/>
      </c>
      <c r="BF40" s="26">
        <f>IF(41&lt;=$Q40,INDEX('BAZA PRAC'!$D$4:$D$61,$P40-4+41),"")</f>
        <v/>
      </c>
      <c r="BG40" s="26">
        <f>IF(42&lt;=$Q40,INDEX('BAZA PRAC'!$D$4:$D$61,$P40-4+42),"")</f>
        <v/>
      </c>
      <c r="BH40" s="26">
        <f>IF(43&lt;=$Q40,INDEX('BAZA PRAC'!$D$4:$D$61,$P40-4+43),"")</f>
        <v/>
      </c>
      <c r="BI40" s="26">
        <f>IF(44&lt;=$Q40,INDEX('BAZA PRAC'!$D$4:$D$61,$P40-4+44),"")</f>
        <v/>
      </c>
      <c r="BJ40" s="26">
        <f>IF(45&lt;=$Q40,INDEX('BAZA PRAC'!$D$4:$D$61,$P40-4+45),"")</f>
        <v/>
      </c>
      <c r="BK40" s="26">
        <f>IF(46&lt;=$Q40,INDEX('BAZA PRAC'!$D$4:$D$61,$P40-4+46),"")</f>
        <v/>
      </c>
      <c r="BL40" s="26">
        <f>IF(47&lt;=$Q40,INDEX('BAZA PRAC'!$D$4:$D$61,$P40-4+47),"")</f>
        <v/>
      </c>
      <c r="BM40" s="26">
        <f>IF(48&lt;=$Q40,INDEX('BAZA PRAC'!$D$4:$D$61,$P40-4+48),"")</f>
        <v/>
      </c>
      <c r="BN40" s="26">
        <f>IF(49&lt;=$Q40,INDEX('BAZA PRAC'!$D$4:$D$61,$P40-4+49),"")</f>
        <v/>
      </c>
      <c r="BO40" s="26">
        <f>IF(50&lt;=$Q40,INDEX('BAZA PRAC'!$D$4:$D$61,$P40-4+50),"")</f>
        <v/>
      </c>
      <c r="BP40" s="26">
        <f>IF(51&lt;=$Q40,INDEX('BAZA PRAC'!$D$4:$D$61,$P40-4+51),"")</f>
        <v/>
      </c>
      <c r="BQ40" s="26">
        <f>IF(52&lt;=$Q40,INDEX('BAZA PRAC'!$D$4:$D$61,$P40-4+52),"")</f>
        <v/>
      </c>
      <c r="BR40" s="26">
        <f>IF(53&lt;=$Q40,INDEX('BAZA PRAC'!$D$4:$D$61,$P40-4+53),"")</f>
        <v/>
      </c>
      <c r="BS40" s="26">
        <f>IF(54&lt;=$Q40,INDEX('BAZA PRAC'!$D$4:$D$61,$P40-4+54),"")</f>
        <v/>
      </c>
      <c r="BT40" s="26">
        <f>IF(55&lt;=$Q40,INDEX('BAZA PRAC'!$D$4:$D$61,$P40-4+55),"")</f>
        <v/>
      </c>
      <c r="BU40" s="26">
        <f>IF(56&lt;=$Q40,INDEX('BAZA PRAC'!$D$4:$D$61,$P40-4+56),"")</f>
        <v/>
      </c>
      <c r="BV40" s="26">
        <f>IF(57&lt;=$Q40,INDEX('BAZA PRAC'!$D$4:$D$61,$P40-4+57),"")</f>
        <v/>
      </c>
      <c r="BW40" s="26">
        <f>IF(58&lt;=$Q40,INDEX('BAZA PRAC'!$D$4:$D$61,$P40-4+58),"")</f>
        <v/>
      </c>
      <c r="BX40" s="20" t="n"/>
      <c r="BY40" s="20" t="n"/>
    </row>
    <row r="41">
      <c r="A41" s="19">
        <f>IF($D41="","",COUNTA($D$11:$D41))</f>
        <v/>
      </c>
      <c r="B41" s="19">
        <f>IF($BX41&lt;&gt;"",$BX41,IF($D41="","",IFERROR(INDEX('BAZA PRAC'!$A$4:$A$61,MATCH($D41,'BAZA PRAC'!$D$4:$D$61,0)),"")))</f>
        <v/>
      </c>
      <c r="C41" s="20" t="n"/>
      <c r="D41" s="21" t="n"/>
      <c r="E41" s="19">
        <f>IF($BY41&lt;&gt;"",$BY41,IF($D41="","",IFERROR(INDEX('BAZA PRAC'!$E$4:$E$61,MATCH($D41,'BAZA PRAC'!$D$4:$D$61,0)),"")))</f>
        <v/>
      </c>
      <c r="F41" s="22" t="n"/>
      <c r="G41" s="23" t="n"/>
      <c r="H41" s="23" t="n"/>
      <c r="I41" s="23" t="n"/>
      <c r="J41" s="24">
        <f>IF($D41="","",N(G41)+N(H41)+N(I41))</f>
        <v/>
      </c>
      <c r="K41" s="24">
        <f>IF($D41="","",N(F41)*J41)</f>
        <v/>
      </c>
      <c r="L41" s="25" t="n"/>
      <c r="M41" s="24">
        <f>IF($D41="","",K41*(1-N(L41)))</f>
        <v/>
      </c>
      <c r="N41" s="21" t="n"/>
      <c r="P41" s="26">
        <f>IFERROR(VLOOKUP($C41,USTAWIENIA!$E$2:$H$8,3,FALSE),4)</f>
        <v/>
      </c>
      <c r="Q41" s="26">
        <f>IFERROR(VLOOKUP($C41,USTAWIENIA!$E$2:$H$8,4,FALSE),58)</f>
        <v/>
      </c>
      <c r="R41" s="26">
        <f>IF(1&lt;=$Q41,INDEX('BAZA PRAC'!$D$4:$D$61,$P41-4+1),"")</f>
        <v/>
      </c>
      <c r="S41" s="26">
        <f>IF(2&lt;=$Q41,INDEX('BAZA PRAC'!$D$4:$D$61,$P41-4+2),"")</f>
        <v/>
      </c>
      <c r="T41" s="26">
        <f>IF(3&lt;=$Q41,INDEX('BAZA PRAC'!$D$4:$D$61,$P41-4+3),"")</f>
        <v/>
      </c>
      <c r="U41" s="26">
        <f>IF(4&lt;=$Q41,INDEX('BAZA PRAC'!$D$4:$D$61,$P41-4+4),"")</f>
        <v/>
      </c>
      <c r="V41" s="26">
        <f>IF(5&lt;=$Q41,INDEX('BAZA PRAC'!$D$4:$D$61,$P41-4+5),"")</f>
        <v/>
      </c>
      <c r="W41" s="26">
        <f>IF(6&lt;=$Q41,INDEX('BAZA PRAC'!$D$4:$D$61,$P41-4+6),"")</f>
        <v/>
      </c>
      <c r="X41" s="26">
        <f>IF(7&lt;=$Q41,INDEX('BAZA PRAC'!$D$4:$D$61,$P41-4+7),"")</f>
        <v/>
      </c>
      <c r="Y41" s="26">
        <f>IF(8&lt;=$Q41,INDEX('BAZA PRAC'!$D$4:$D$61,$P41-4+8),"")</f>
        <v/>
      </c>
      <c r="Z41" s="26">
        <f>IF(9&lt;=$Q41,INDEX('BAZA PRAC'!$D$4:$D$61,$P41-4+9),"")</f>
        <v/>
      </c>
      <c r="AA41" s="26">
        <f>IF(10&lt;=$Q41,INDEX('BAZA PRAC'!$D$4:$D$61,$P41-4+10),"")</f>
        <v/>
      </c>
      <c r="AB41" s="26">
        <f>IF(11&lt;=$Q41,INDEX('BAZA PRAC'!$D$4:$D$61,$P41-4+11),"")</f>
        <v/>
      </c>
      <c r="AC41" s="26">
        <f>IF(12&lt;=$Q41,INDEX('BAZA PRAC'!$D$4:$D$61,$P41-4+12),"")</f>
        <v/>
      </c>
      <c r="AD41" s="26">
        <f>IF(13&lt;=$Q41,INDEX('BAZA PRAC'!$D$4:$D$61,$P41-4+13),"")</f>
        <v/>
      </c>
      <c r="AE41" s="26">
        <f>IF(14&lt;=$Q41,INDEX('BAZA PRAC'!$D$4:$D$61,$P41-4+14),"")</f>
        <v/>
      </c>
      <c r="AF41" s="26">
        <f>IF(15&lt;=$Q41,INDEX('BAZA PRAC'!$D$4:$D$61,$P41-4+15),"")</f>
        <v/>
      </c>
      <c r="AG41" s="26">
        <f>IF(16&lt;=$Q41,INDEX('BAZA PRAC'!$D$4:$D$61,$P41-4+16),"")</f>
        <v/>
      </c>
      <c r="AH41" s="26">
        <f>IF(17&lt;=$Q41,INDEX('BAZA PRAC'!$D$4:$D$61,$P41-4+17),"")</f>
        <v/>
      </c>
      <c r="AI41" s="26">
        <f>IF(18&lt;=$Q41,INDEX('BAZA PRAC'!$D$4:$D$61,$P41-4+18),"")</f>
        <v/>
      </c>
      <c r="AJ41" s="26">
        <f>IF(19&lt;=$Q41,INDEX('BAZA PRAC'!$D$4:$D$61,$P41-4+19),"")</f>
        <v/>
      </c>
      <c r="AK41" s="26">
        <f>IF(20&lt;=$Q41,INDEX('BAZA PRAC'!$D$4:$D$61,$P41-4+20),"")</f>
        <v/>
      </c>
      <c r="AL41" s="26">
        <f>IF(21&lt;=$Q41,INDEX('BAZA PRAC'!$D$4:$D$61,$P41-4+21),"")</f>
        <v/>
      </c>
      <c r="AM41" s="26">
        <f>IF(22&lt;=$Q41,INDEX('BAZA PRAC'!$D$4:$D$61,$P41-4+22),"")</f>
        <v/>
      </c>
      <c r="AN41" s="26">
        <f>IF(23&lt;=$Q41,INDEX('BAZA PRAC'!$D$4:$D$61,$P41-4+23),"")</f>
        <v/>
      </c>
      <c r="AO41" s="26">
        <f>IF(24&lt;=$Q41,INDEX('BAZA PRAC'!$D$4:$D$61,$P41-4+24),"")</f>
        <v/>
      </c>
      <c r="AP41" s="26">
        <f>IF(25&lt;=$Q41,INDEX('BAZA PRAC'!$D$4:$D$61,$P41-4+25),"")</f>
        <v/>
      </c>
      <c r="AQ41" s="26">
        <f>IF(26&lt;=$Q41,INDEX('BAZA PRAC'!$D$4:$D$61,$P41-4+26),"")</f>
        <v/>
      </c>
      <c r="AR41" s="26">
        <f>IF(27&lt;=$Q41,INDEX('BAZA PRAC'!$D$4:$D$61,$P41-4+27),"")</f>
        <v/>
      </c>
      <c r="AS41" s="26">
        <f>IF(28&lt;=$Q41,INDEX('BAZA PRAC'!$D$4:$D$61,$P41-4+28),"")</f>
        <v/>
      </c>
      <c r="AT41" s="26">
        <f>IF(29&lt;=$Q41,INDEX('BAZA PRAC'!$D$4:$D$61,$P41-4+29),"")</f>
        <v/>
      </c>
      <c r="AU41" s="26">
        <f>IF(30&lt;=$Q41,INDEX('BAZA PRAC'!$D$4:$D$61,$P41-4+30),"")</f>
        <v/>
      </c>
      <c r="AV41" s="26">
        <f>IF(31&lt;=$Q41,INDEX('BAZA PRAC'!$D$4:$D$61,$P41-4+31),"")</f>
        <v/>
      </c>
      <c r="AW41" s="26">
        <f>IF(32&lt;=$Q41,INDEX('BAZA PRAC'!$D$4:$D$61,$P41-4+32),"")</f>
        <v/>
      </c>
      <c r="AX41" s="26">
        <f>IF(33&lt;=$Q41,INDEX('BAZA PRAC'!$D$4:$D$61,$P41-4+33),"")</f>
        <v/>
      </c>
      <c r="AY41" s="26">
        <f>IF(34&lt;=$Q41,INDEX('BAZA PRAC'!$D$4:$D$61,$P41-4+34),"")</f>
        <v/>
      </c>
      <c r="AZ41" s="26">
        <f>IF(35&lt;=$Q41,INDEX('BAZA PRAC'!$D$4:$D$61,$P41-4+35),"")</f>
        <v/>
      </c>
      <c r="BA41" s="26">
        <f>IF(36&lt;=$Q41,INDEX('BAZA PRAC'!$D$4:$D$61,$P41-4+36),"")</f>
        <v/>
      </c>
      <c r="BB41" s="26">
        <f>IF(37&lt;=$Q41,INDEX('BAZA PRAC'!$D$4:$D$61,$P41-4+37),"")</f>
        <v/>
      </c>
      <c r="BC41" s="26">
        <f>IF(38&lt;=$Q41,INDEX('BAZA PRAC'!$D$4:$D$61,$P41-4+38),"")</f>
        <v/>
      </c>
      <c r="BD41" s="26">
        <f>IF(39&lt;=$Q41,INDEX('BAZA PRAC'!$D$4:$D$61,$P41-4+39),"")</f>
        <v/>
      </c>
      <c r="BE41" s="26">
        <f>IF(40&lt;=$Q41,INDEX('BAZA PRAC'!$D$4:$D$61,$P41-4+40),"")</f>
        <v/>
      </c>
      <c r="BF41" s="26">
        <f>IF(41&lt;=$Q41,INDEX('BAZA PRAC'!$D$4:$D$61,$P41-4+41),"")</f>
        <v/>
      </c>
      <c r="BG41" s="26">
        <f>IF(42&lt;=$Q41,INDEX('BAZA PRAC'!$D$4:$D$61,$P41-4+42),"")</f>
        <v/>
      </c>
      <c r="BH41" s="26">
        <f>IF(43&lt;=$Q41,INDEX('BAZA PRAC'!$D$4:$D$61,$P41-4+43),"")</f>
        <v/>
      </c>
      <c r="BI41" s="26">
        <f>IF(44&lt;=$Q41,INDEX('BAZA PRAC'!$D$4:$D$61,$P41-4+44),"")</f>
        <v/>
      </c>
      <c r="BJ41" s="26">
        <f>IF(45&lt;=$Q41,INDEX('BAZA PRAC'!$D$4:$D$61,$P41-4+45),"")</f>
        <v/>
      </c>
      <c r="BK41" s="26">
        <f>IF(46&lt;=$Q41,INDEX('BAZA PRAC'!$D$4:$D$61,$P41-4+46),"")</f>
        <v/>
      </c>
      <c r="BL41" s="26">
        <f>IF(47&lt;=$Q41,INDEX('BAZA PRAC'!$D$4:$D$61,$P41-4+47),"")</f>
        <v/>
      </c>
      <c r="BM41" s="26">
        <f>IF(48&lt;=$Q41,INDEX('BAZA PRAC'!$D$4:$D$61,$P41-4+48),"")</f>
        <v/>
      </c>
      <c r="BN41" s="26">
        <f>IF(49&lt;=$Q41,INDEX('BAZA PRAC'!$D$4:$D$61,$P41-4+49),"")</f>
        <v/>
      </c>
      <c r="BO41" s="26">
        <f>IF(50&lt;=$Q41,INDEX('BAZA PRAC'!$D$4:$D$61,$P41-4+50),"")</f>
        <v/>
      </c>
      <c r="BP41" s="26">
        <f>IF(51&lt;=$Q41,INDEX('BAZA PRAC'!$D$4:$D$61,$P41-4+51),"")</f>
        <v/>
      </c>
      <c r="BQ41" s="26">
        <f>IF(52&lt;=$Q41,INDEX('BAZA PRAC'!$D$4:$D$61,$P41-4+52),"")</f>
        <v/>
      </c>
      <c r="BR41" s="26">
        <f>IF(53&lt;=$Q41,INDEX('BAZA PRAC'!$D$4:$D$61,$P41-4+53),"")</f>
        <v/>
      </c>
      <c r="BS41" s="26">
        <f>IF(54&lt;=$Q41,INDEX('BAZA PRAC'!$D$4:$D$61,$P41-4+54),"")</f>
        <v/>
      </c>
      <c r="BT41" s="26">
        <f>IF(55&lt;=$Q41,INDEX('BAZA PRAC'!$D$4:$D$61,$P41-4+55),"")</f>
        <v/>
      </c>
      <c r="BU41" s="26">
        <f>IF(56&lt;=$Q41,INDEX('BAZA PRAC'!$D$4:$D$61,$P41-4+56),"")</f>
        <v/>
      </c>
      <c r="BV41" s="26">
        <f>IF(57&lt;=$Q41,INDEX('BAZA PRAC'!$D$4:$D$61,$P41-4+57),"")</f>
        <v/>
      </c>
      <c r="BW41" s="26">
        <f>IF(58&lt;=$Q41,INDEX('BAZA PRAC'!$D$4:$D$61,$P41-4+58),"")</f>
        <v/>
      </c>
      <c r="BX41" s="20" t="n"/>
      <c r="BY41" s="20" t="n"/>
    </row>
    <row r="42">
      <c r="A42" s="27">
        <f>IF($D42="","",COUNTA($D$11:$D42))</f>
        <v/>
      </c>
      <c r="B42" s="27">
        <f>IF($BX42&lt;&gt;"",$BX42,IF($D42="","",IFERROR(INDEX('BAZA PRAC'!$A$4:$A$61,MATCH($D42,'BAZA PRAC'!$D$4:$D$61,0)),"")))</f>
        <v/>
      </c>
      <c r="C42" s="20" t="n"/>
      <c r="D42" s="21" t="n"/>
      <c r="E42" s="27">
        <f>IF($BY42&lt;&gt;"",$BY42,IF($D42="","",IFERROR(INDEX('BAZA PRAC'!$E$4:$E$61,MATCH($D42,'BAZA PRAC'!$D$4:$D$61,0)),"")))</f>
        <v/>
      </c>
      <c r="F42" s="22" t="n"/>
      <c r="G42" s="23" t="n"/>
      <c r="H42" s="23" t="n"/>
      <c r="I42" s="23" t="n"/>
      <c r="J42" s="28">
        <f>IF($D42="","",N(G42)+N(H42)+N(I42))</f>
        <v/>
      </c>
      <c r="K42" s="28">
        <f>IF($D42="","",N(F42)*J42)</f>
        <v/>
      </c>
      <c r="L42" s="25" t="n"/>
      <c r="M42" s="28">
        <f>IF($D42="","",K42*(1-N(L42)))</f>
        <v/>
      </c>
      <c r="N42" s="21" t="n"/>
      <c r="P42" s="26">
        <f>IFERROR(VLOOKUP($C42,USTAWIENIA!$E$2:$H$8,3,FALSE),4)</f>
        <v/>
      </c>
      <c r="Q42" s="26">
        <f>IFERROR(VLOOKUP($C42,USTAWIENIA!$E$2:$H$8,4,FALSE),58)</f>
        <v/>
      </c>
      <c r="R42" s="26">
        <f>IF(1&lt;=$Q42,INDEX('BAZA PRAC'!$D$4:$D$61,$P42-4+1),"")</f>
        <v/>
      </c>
      <c r="S42" s="26">
        <f>IF(2&lt;=$Q42,INDEX('BAZA PRAC'!$D$4:$D$61,$P42-4+2),"")</f>
        <v/>
      </c>
      <c r="T42" s="26">
        <f>IF(3&lt;=$Q42,INDEX('BAZA PRAC'!$D$4:$D$61,$P42-4+3),"")</f>
        <v/>
      </c>
      <c r="U42" s="26">
        <f>IF(4&lt;=$Q42,INDEX('BAZA PRAC'!$D$4:$D$61,$P42-4+4),"")</f>
        <v/>
      </c>
      <c r="V42" s="26">
        <f>IF(5&lt;=$Q42,INDEX('BAZA PRAC'!$D$4:$D$61,$P42-4+5),"")</f>
        <v/>
      </c>
      <c r="W42" s="26">
        <f>IF(6&lt;=$Q42,INDEX('BAZA PRAC'!$D$4:$D$61,$P42-4+6),"")</f>
        <v/>
      </c>
      <c r="X42" s="26">
        <f>IF(7&lt;=$Q42,INDEX('BAZA PRAC'!$D$4:$D$61,$P42-4+7),"")</f>
        <v/>
      </c>
      <c r="Y42" s="26">
        <f>IF(8&lt;=$Q42,INDEX('BAZA PRAC'!$D$4:$D$61,$P42-4+8),"")</f>
        <v/>
      </c>
      <c r="Z42" s="26">
        <f>IF(9&lt;=$Q42,INDEX('BAZA PRAC'!$D$4:$D$61,$P42-4+9),"")</f>
        <v/>
      </c>
      <c r="AA42" s="26">
        <f>IF(10&lt;=$Q42,INDEX('BAZA PRAC'!$D$4:$D$61,$P42-4+10),"")</f>
        <v/>
      </c>
      <c r="AB42" s="26">
        <f>IF(11&lt;=$Q42,INDEX('BAZA PRAC'!$D$4:$D$61,$P42-4+11),"")</f>
        <v/>
      </c>
      <c r="AC42" s="26">
        <f>IF(12&lt;=$Q42,INDEX('BAZA PRAC'!$D$4:$D$61,$P42-4+12),"")</f>
        <v/>
      </c>
      <c r="AD42" s="26">
        <f>IF(13&lt;=$Q42,INDEX('BAZA PRAC'!$D$4:$D$61,$P42-4+13),"")</f>
        <v/>
      </c>
      <c r="AE42" s="26">
        <f>IF(14&lt;=$Q42,INDEX('BAZA PRAC'!$D$4:$D$61,$P42-4+14),"")</f>
        <v/>
      </c>
      <c r="AF42" s="26">
        <f>IF(15&lt;=$Q42,INDEX('BAZA PRAC'!$D$4:$D$61,$P42-4+15),"")</f>
        <v/>
      </c>
      <c r="AG42" s="26">
        <f>IF(16&lt;=$Q42,INDEX('BAZA PRAC'!$D$4:$D$61,$P42-4+16),"")</f>
        <v/>
      </c>
      <c r="AH42" s="26">
        <f>IF(17&lt;=$Q42,INDEX('BAZA PRAC'!$D$4:$D$61,$P42-4+17),"")</f>
        <v/>
      </c>
      <c r="AI42" s="26">
        <f>IF(18&lt;=$Q42,INDEX('BAZA PRAC'!$D$4:$D$61,$P42-4+18),"")</f>
        <v/>
      </c>
      <c r="AJ42" s="26">
        <f>IF(19&lt;=$Q42,INDEX('BAZA PRAC'!$D$4:$D$61,$P42-4+19),"")</f>
        <v/>
      </c>
      <c r="AK42" s="26">
        <f>IF(20&lt;=$Q42,INDEX('BAZA PRAC'!$D$4:$D$61,$P42-4+20),"")</f>
        <v/>
      </c>
      <c r="AL42" s="26">
        <f>IF(21&lt;=$Q42,INDEX('BAZA PRAC'!$D$4:$D$61,$P42-4+21),"")</f>
        <v/>
      </c>
      <c r="AM42" s="26">
        <f>IF(22&lt;=$Q42,INDEX('BAZA PRAC'!$D$4:$D$61,$P42-4+22),"")</f>
        <v/>
      </c>
      <c r="AN42" s="26">
        <f>IF(23&lt;=$Q42,INDEX('BAZA PRAC'!$D$4:$D$61,$P42-4+23),"")</f>
        <v/>
      </c>
      <c r="AO42" s="26">
        <f>IF(24&lt;=$Q42,INDEX('BAZA PRAC'!$D$4:$D$61,$P42-4+24),"")</f>
        <v/>
      </c>
      <c r="AP42" s="26">
        <f>IF(25&lt;=$Q42,INDEX('BAZA PRAC'!$D$4:$D$61,$P42-4+25),"")</f>
        <v/>
      </c>
      <c r="AQ42" s="26">
        <f>IF(26&lt;=$Q42,INDEX('BAZA PRAC'!$D$4:$D$61,$P42-4+26),"")</f>
        <v/>
      </c>
      <c r="AR42" s="26">
        <f>IF(27&lt;=$Q42,INDEX('BAZA PRAC'!$D$4:$D$61,$P42-4+27),"")</f>
        <v/>
      </c>
      <c r="AS42" s="26">
        <f>IF(28&lt;=$Q42,INDEX('BAZA PRAC'!$D$4:$D$61,$P42-4+28),"")</f>
        <v/>
      </c>
      <c r="AT42" s="26">
        <f>IF(29&lt;=$Q42,INDEX('BAZA PRAC'!$D$4:$D$61,$P42-4+29),"")</f>
        <v/>
      </c>
      <c r="AU42" s="26">
        <f>IF(30&lt;=$Q42,INDEX('BAZA PRAC'!$D$4:$D$61,$P42-4+30),"")</f>
        <v/>
      </c>
      <c r="AV42" s="26">
        <f>IF(31&lt;=$Q42,INDEX('BAZA PRAC'!$D$4:$D$61,$P42-4+31),"")</f>
        <v/>
      </c>
      <c r="AW42" s="26">
        <f>IF(32&lt;=$Q42,INDEX('BAZA PRAC'!$D$4:$D$61,$P42-4+32),"")</f>
        <v/>
      </c>
      <c r="AX42" s="26">
        <f>IF(33&lt;=$Q42,INDEX('BAZA PRAC'!$D$4:$D$61,$P42-4+33),"")</f>
        <v/>
      </c>
      <c r="AY42" s="26">
        <f>IF(34&lt;=$Q42,INDEX('BAZA PRAC'!$D$4:$D$61,$P42-4+34),"")</f>
        <v/>
      </c>
      <c r="AZ42" s="26">
        <f>IF(35&lt;=$Q42,INDEX('BAZA PRAC'!$D$4:$D$61,$P42-4+35),"")</f>
        <v/>
      </c>
      <c r="BA42" s="26">
        <f>IF(36&lt;=$Q42,INDEX('BAZA PRAC'!$D$4:$D$61,$P42-4+36),"")</f>
        <v/>
      </c>
      <c r="BB42" s="26">
        <f>IF(37&lt;=$Q42,INDEX('BAZA PRAC'!$D$4:$D$61,$P42-4+37),"")</f>
        <v/>
      </c>
      <c r="BC42" s="26">
        <f>IF(38&lt;=$Q42,INDEX('BAZA PRAC'!$D$4:$D$61,$P42-4+38),"")</f>
        <v/>
      </c>
      <c r="BD42" s="26">
        <f>IF(39&lt;=$Q42,INDEX('BAZA PRAC'!$D$4:$D$61,$P42-4+39),"")</f>
        <v/>
      </c>
      <c r="BE42" s="26">
        <f>IF(40&lt;=$Q42,INDEX('BAZA PRAC'!$D$4:$D$61,$P42-4+40),"")</f>
        <v/>
      </c>
      <c r="BF42" s="26">
        <f>IF(41&lt;=$Q42,INDEX('BAZA PRAC'!$D$4:$D$61,$P42-4+41),"")</f>
        <v/>
      </c>
      <c r="BG42" s="26">
        <f>IF(42&lt;=$Q42,INDEX('BAZA PRAC'!$D$4:$D$61,$P42-4+42),"")</f>
        <v/>
      </c>
      <c r="BH42" s="26">
        <f>IF(43&lt;=$Q42,INDEX('BAZA PRAC'!$D$4:$D$61,$P42-4+43),"")</f>
        <v/>
      </c>
      <c r="BI42" s="26">
        <f>IF(44&lt;=$Q42,INDEX('BAZA PRAC'!$D$4:$D$61,$P42-4+44),"")</f>
        <v/>
      </c>
      <c r="BJ42" s="26">
        <f>IF(45&lt;=$Q42,INDEX('BAZA PRAC'!$D$4:$D$61,$P42-4+45),"")</f>
        <v/>
      </c>
      <c r="BK42" s="26">
        <f>IF(46&lt;=$Q42,INDEX('BAZA PRAC'!$D$4:$D$61,$P42-4+46),"")</f>
        <v/>
      </c>
      <c r="BL42" s="26">
        <f>IF(47&lt;=$Q42,INDEX('BAZA PRAC'!$D$4:$D$61,$P42-4+47),"")</f>
        <v/>
      </c>
      <c r="BM42" s="26">
        <f>IF(48&lt;=$Q42,INDEX('BAZA PRAC'!$D$4:$D$61,$P42-4+48),"")</f>
        <v/>
      </c>
      <c r="BN42" s="26">
        <f>IF(49&lt;=$Q42,INDEX('BAZA PRAC'!$D$4:$D$61,$P42-4+49),"")</f>
        <v/>
      </c>
      <c r="BO42" s="26">
        <f>IF(50&lt;=$Q42,INDEX('BAZA PRAC'!$D$4:$D$61,$P42-4+50),"")</f>
        <v/>
      </c>
      <c r="BP42" s="26">
        <f>IF(51&lt;=$Q42,INDEX('BAZA PRAC'!$D$4:$D$61,$P42-4+51),"")</f>
        <v/>
      </c>
      <c r="BQ42" s="26">
        <f>IF(52&lt;=$Q42,INDEX('BAZA PRAC'!$D$4:$D$61,$P42-4+52),"")</f>
        <v/>
      </c>
      <c r="BR42" s="26">
        <f>IF(53&lt;=$Q42,INDEX('BAZA PRAC'!$D$4:$D$61,$P42-4+53),"")</f>
        <v/>
      </c>
      <c r="BS42" s="26">
        <f>IF(54&lt;=$Q42,INDEX('BAZA PRAC'!$D$4:$D$61,$P42-4+54),"")</f>
        <v/>
      </c>
      <c r="BT42" s="26">
        <f>IF(55&lt;=$Q42,INDEX('BAZA PRAC'!$D$4:$D$61,$P42-4+55),"")</f>
        <v/>
      </c>
      <c r="BU42" s="26">
        <f>IF(56&lt;=$Q42,INDEX('BAZA PRAC'!$D$4:$D$61,$P42-4+56),"")</f>
        <v/>
      </c>
      <c r="BV42" s="26">
        <f>IF(57&lt;=$Q42,INDEX('BAZA PRAC'!$D$4:$D$61,$P42-4+57),"")</f>
        <v/>
      </c>
      <c r="BW42" s="26">
        <f>IF(58&lt;=$Q42,INDEX('BAZA PRAC'!$D$4:$D$61,$P42-4+58),"")</f>
        <v/>
      </c>
      <c r="BX42" s="20" t="n"/>
      <c r="BY42" s="20" t="n"/>
    </row>
    <row r="43">
      <c r="A43" s="19">
        <f>IF($D43="","",COUNTA($D$11:$D43))</f>
        <v/>
      </c>
      <c r="B43" s="19">
        <f>IF($BX43&lt;&gt;"",$BX43,IF($D43="","",IFERROR(INDEX('BAZA PRAC'!$A$4:$A$61,MATCH($D43,'BAZA PRAC'!$D$4:$D$61,0)),"")))</f>
        <v/>
      </c>
      <c r="C43" s="20" t="n"/>
      <c r="D43" s="21" t="n"/>
      <c r="E43" s="19">
        <f>IF($BY43&lt;&gt;"",$BY43,IF($D43="","",IFERROR(INDEX('BAZA PRAC'!$E$4:$E$61,MATCH($D43,'BAZA PRAC'!$D$4:$D$61,0)),"")))</f>
        <v/>
      </c>
      <c r="F43" s="22" t="n"/>
      <c r="G43" s="23" t="n"/>
      <c r="H43" s="23" t="n"/>
      <c r="I43" s="23" t="n"/>
      <c r="J43" s="24">
        <f>IF($D43="","",N(G43)+N(H43)+N(I43))</f>
        <v/>
      </c>
      <c r="K43" s="24">
        <f>IF($D43="","",N(F43)*J43)</f>
        <v/>
      </c>
      <c r="L43" s="25" t="n"/>
      <c r="M43" s="24">
        <f>IF($D43="","",K43*(1-N(L43)))</f>
        <v/>
      </c>
      <c r="N43" s="21" t="n"/>
      <c r="P43" s="26">
        <f>IFERROR(VLOOKUP($C43,USTAWIENIA!$E$2:$H$8,3,FALSE),4)</f>
        <v/>
      </c>
      <c r="Q43" s="26">
        <f>IFERROR(VLOOKUP($C43,USTAWIENIA!$E$2:$H$8,4,FALSE),58)</f>
        <v/>
      </c>
      <c r="R43" s="26">
        <f>IF(1&lt;=$Q43,INDEX('BAZA PRAC'!$D$4:$D$61,$P43-4+1),"")</f>
        <v/>
      </c>
      <c r="S43" s="26">
        <f>IF(2&lt;=$Q43,INDEX('BAZA PRAC'!$D$4:$D$61,$P43-4+2),"")</f>
        <v/>
      </c>
      <c r="T43" s="26">
        <f>IF(3&lt;=$Q43,INDEX('BAZA PRAC'!$D$4:$D$61,$P43-4+3),"")</f>
        <v/>
      </c>
      <c r="U43" s="26">
        <f>IF(4&lt;=$Q43,INDEX('BAZA PRAC'!$D$4:$D$61,$P43-4+4),"")</f>
        <v/>
      </c>
      <c r="V43" s="26">
        <f>IF(5&lt;=$Q43,INDEX('BAZA PRAC'!$D$4:$D$61,$P43-4+5),"")</f>
        <v/>
      </c>
      <c r="W43" s="26">
        <f>IF(6&lt;=$Q43,INDEX('BAZA PRAC'!$D$4:$D$61,$P43-4+6),"")</f>
        <v/>
      </c>
      <c r="X43" s="26">
        <f>IF(7&lt;=$Q43,INDEX('BAZA PRAC'!$D$4:$D$61,$P43-4+7),"")</f>
        <v/>
      </c>
      <c r="Y43" s="26">
        <f>IF(8&lt;=$Q43,INDEX('BAZA PRAC'!$D$4:$D$61,$P43-4+8),"")</f>
        <v/>
      </c>
      <c r="Z43" s="26">
        <f>IF(9&lt;=$Q43,INDEX('BAZA PRAC'!$D$4:$D$61,$P43-4+9),"")</f>
        <v/>
      </c>
      <c r="AA43" s="26">
        <f>IF(10&lt;=$Q43,INDEX('BAZA PRAC'!$D$4:$D$61,$P43-4+10),"")</f>
        <v/>
      </c>
      <c r="AB43" s="26">
        <f>IF(11&lt;=$Q43,INDEX('BAZA PRAC'!$D$4:$D$61,$P43-4+11),"")</f>
        <v/>
      </c>
      <c r="AC43" s="26">
        <f>IF(12&lt;=$Q43,INDEX('BAZA PRAC'!$D$4:$D$61,$P43-4+12),"")</f>
        <v/>
      </c>
      <c r="AD43" s="26">
        <f>IF(13&lt;=$Q43,INDEX('BAZA PRAC'!$D$4:$D$61,$P43-4+13),"")</f>
        <v/>
      </c>
      <c r="AE43" s="26">
        <f>IF(14&lt;=$Q43,INDEX('BAZA PRAC'!$D$4:$D$61,$P43-4+14),"")</f>
        <v/>
      </c>
      <c r="AF43" s="26">
        <f>IF(15&lt;=$Q43,INDEX('BAZA PRAC'!$D$4:$D$61,$P43-4+15),"")</f>
        <v/>
      </c>
      <c r="AG43" s="26">
        <f>IF(16&lt;=$Q43,INDEX('BAZA PRAC'!$D$4:$D$61,$P43-4+16),"")</f>
        <v/>
      </c>
      <c r="AH43" s="26">
        <f>IF(17&lt;=$Q43,INDEX('BAZA PRAC'!$D$4:$D$61,$P43-4+17),"")</f>
        <v/>
      </c>
      <c r="AI43" s="26">
        <f>IF(18&lt;=$Q43,INDEX('BAZA PRAC'!$D$4:$D$61,$P43-4+18),"")</f>
        <v/>
      </c>
      <c r="AJ43" s="26">
        <f>IF(19&lt;=$Q43,INDEX('BAZA PRAC'!$D$4:$D$61,$P43-4+19),"")</f>
        <v/>
      </c>
      <c r="AK43" s="26">
        <f>IF(20&lt;=$Q43,INDEX('BAZA PRAC'!$D$4:$D$61,$P43-4+20),"")</f>
        <v/>
      </c>
      <c r="AL43" s="26">
        <f>IF(21&lt;=$Q43,INDEX('BAZA PRAC'!$D$4:$D$61,$P43-4+21),"")</f>
        <v/>
      </c>
      <c r="AM43" s="26">
        <f>IF(22&lt;=$Q43,INDEX('BAZA PRAC'!$D$4:$D$61,$P43-4+22),"")</f>
        <v/>
      </c>
      <c r="AN43" s="26">
        <f>IF(23&lt;=$Q43,INDEX('BAZA PRAC'!$D$4:$D$61,$P43-4+23),"")</f>
        <v/>
      </c>
      <c r="AO43" s="26">
        <f>IF(24&lt;=$Q43,INDEX('BAZA PRAC'!$D$4:$D$61,$P43-4+24),"")</f>
        <v/>
      </c>
      <c r="AP43" s="26">
        <f>IF(25&lt;=$Q43,INDEX('BAZA PRAC'!$D$4:$D$61,$P43-4+25),"")</f>
        <v/>
      </c>
      <c r="AQ43" s="26">
        <f>IF(26&lt;=$Q43,INDEX('BAZA PRAC'!$D$4:$D$61,$P43-4+26),"")</f>
        <v/>
      </c>
      <c r="AR43" s="26">
        <f>IF(27&lt;=$Q43,INDEX('BAZA PRAC'!$D$4:$D$61,$P43-4+27),"")</f>
        <v/>
      </c>
      <c r="AS43" s="26">
        <f>IF(28&lt;=$Q43,INDEX('BAZA PRAC'!$D$4:$D$61,$P43-4+28),"")</f>
        <v/>
      </c>
      <c r="AT43" s="26">
        <f>IF(29&lt;=$Q43,INDEX('BAZA PRAC'!$D$4:$D$61,$P43-4+29),"")</f>
        <v/>
      </c>
      <c r="AU43" s="26">
        <f>IF(30&lt;=$Q43,INDEX('BAZA PRAC'!$D$4:$D$61,$P43-4+30),"")</f>
        <v/>
      </c>
      <c r="AV43" s="26">
        <f>IF(31&lt;=$Q43,INDEX('BAZA PRAC'!$D$4:$D$61,$P43-4+31),"")</f>
        <v/>
      </c>
      <c r="AW43" s="26">
        <f>IF(32&lt;=$Q43,INDEX('BAZA PRAC'!$D$4:$D$61,$P43-4+32),"")</f>
        <v/>
      </c>
      <c r="AX43" s="26">
        <f>IF(33&lt;=$Q43,INDEX('BAZA PRAC'!$D$4:$D$61,$P43-4+33),"")</f>
        <v/>
      </c>
      <c r="AY43" s="26">
        <f>IF(34&lt;=$Q43,INDEX('BAZA PRAC'!$D$4:$D$61,$P43-4+34),"")</f>
        <v/>
      </c>
      <c r="AZ43" s="26">
        <f>IF(35&lt;=$Q43,INDEX('BAZA PRAC'!$D$4:$D$61,$P43-4+35),"")</f>
        <v/>
      </c>
      <c r="BA43" s="26">
        <f>IF(36&lt;=$Q43,INDEX('BAZA PRAC'!$D$4:$D$61,$P43-4+36),"")</f>
        <v/>
      </c>
      <c r="BB43" s="26">
        <f>IF(37&lt;=$Q43,INDEX('BAZA PRAC'!$D$4:$D$61,$P43-4+37),"")</f>
        <v/>
      </c>
      <c r="BC43" s="26">
        <f>IF(38&lt;=$Q43,INDEX('BAZA PRAC'!$D$4:$D$61,$P43-4+38),"")</f>
        <v/>
      </c>
      <c r="BD43" s="26">
        <f>IF(39&lt;=$Q43,INDEX('BAZA PRAC'!$D$4:$D$61,$P43-4+39),"")</f>
        <v/>
      </c>
      <c r="BE43" s="26">
        <f>IF(40&lt;=$Q43,INDEX('BAZA PRAC'!$D$4:$D$61,$P43-4+40),"")</f>
        <v/>
      </c>
      <c r="BF43" s="26">
        <f>IF(41&lt;=$Q43,INDEX('BAZA PRAC'!$D$4:$D$61,$P43-4+41),"")</f>
        <v/>
      </c>
      <c r="BG43" s="26">
        <f>IF(42&lt;=$Q43,INDEX('BAZA PRAC'!$D$4:$D$61,$P43-4+42),"")</f>
        <v/>
      </c>
      <c r="BH43" s="26">
        <f>IF(43&lt;=$Q43,INDEX('BAZA PRAC'!$D$4:$D$61,$P43-4+43),"")</f>
        <v/>
      </c>
      <c r="BI43" s="26">
        <f>IF(44&lt;=$Q43,INDEX('BAZA PRAC'!$D$4:$D$61,$P43-4+44),"")</f>
        <v/>
      </c>
      <c r="BJ43" s="26">
        <f>IF(45&lt;=$Q43,INDEX('BAZA PRAC'!$D$4:$D$61,$P43-4+45),"")</f>
        <v/>
      </c>
      <c r="BK43" s="26">
        <f>IF(46&lt;=$Q43,INDEX('BAZA PRAC'!$D$4:$D$61,$P43-4+46),"")</f>
        <v/>
      </c>
      <c r="BL43" s="26">
        <f>IF(47&lt;=$Q43,INDEX('BAZA PRAC'!$D$4:$D$61,$P43-4+47),"")</f>
        <v/>
      </c>
      <c r="BM43" s="26">
        <f>IF(48&lt;=$Q43,INDEX('BAZA PRAC'!$D$4:$D$61,$P43-4+48),"")</f>
        <v/>
      </c>
      <c r="BN43" s="26">
        <f>IF(49&lt;=$Q43,INDEX('BAZA PRAC'!$D$4:$D$61,$P43-4+49),"")</f>
        <v/>
      </c>
      <c r="BO43" s="26">
        <f>IF(50&lt;=$Q43,INDEX('BAZA PRAC'!$D$4:$D$61,$P43-4+50),"")</f>
        <v/>
      </c>
      <c r="BP43" s="26">
        <f>IF(51&lt;=$Q43,INDEX('BAZA PRAC'!$D$4:$D$61,$P43-4+51),"")</f>
        <v/>
      </c>
      <c r="BQ43" s="26">
        <f>IF(52&lt;=$Q43,INDEX('BAZA PRAC'!$D$4:$D$61,$P43-4+52),"")</f>
        <v/>
      </c>
      <c r="BR43" s="26">
        <f>IF(53&lt;=$Q43,INDEX('BAZA PRAC'!$D$4:$D$61,$P43-4+53),"")</f>
        <v/>
      </c>
      <c r="BS43" s="26">
        <f>IF(54&lt;=$Q43,INDEX('BAZA PRAC'!$D$4:$D$61,$P43-4+54),"")</f>
        <v/>
      </c>
      <c r="BT43" s="26">
        <f>IF(55&lt;=$Q43,INDEX('BAZA PRAC'!$D$4:$D$61,$P43-4+55),"")</f>
        <v/>
      </c>
      <c r="BU43" s="26">
        <f>IF(56&lt;=$Q43,INDEX('BAZA PRAC'!$D$4:$D$61,$P43-4+56),"")</f>
        <v/>
      </c>
      <c r="BV43" s="26">
        <f>IF(57&lt;=$Q43,INDEX('BAZA PRAC'!$D$4:$D$61,$P43-4+57),"")</f>
        <v/>
      </c>
      <c r="BW43" s="26">
        <f>IF(58&lt;=$Q43,INDEX('BAZA PRAC'!$D$4:$D$61,$P43-4+58),"")</f>
        <v/>
      </c>
      <c r="BX43" s="20" t="n"/>
      <c r="BY43" s="20" t="n"/>
    </row>
    <row r="44">
      <c r="A44" s="27">
        <f>IF($D44="","",COUNTA($D$11:$D44))</f>
        <v/>
      </c>
      <c r="B44" s="27">
        <f>IF($BX44&lt;&gt;"",$BX44,IF($D44="","",IFERROR(INDEX('BAZA PRAC'!$A$4:$A$61,MATCH($D44,'BAZA PRAC'!$D$4:$D$61,0)),"")))</f>
        <v/>
      </c>
      <c r="C44" s="20" t="n"/>
      <c r="D44" s="21" t="n"/>
      <c r="E44" s="27">
        <f>IF($BY44&lt;&gt;"",$BY44,IF($D44="","",IFERROR(INDEX('BAZA PRAC'!$E$4:$E$61,MATCH($D44,'BAZA PRAC'!$D$4:$D$61,0)),"")))</f>
        <v/>
      </c>
      <c r="F44" s="22" t="n"/>
      <c r="G44" s="23" t="n"/>
      <c r="H44" s="23" t="n"/>
      <c r="I44" s="23" t="n"/>
      <c r="J44" s="28">
        <f>IF($D44="","",N(G44)+N(H44)+N(I44))</f>
        <v/>
      </c>
      <c r="K44" s="28">
        <f>IF($D44="","",N(F44)*J44)</f>
        <v/>
      </c>
      <c r="L44" s="25" t="n"/>
      <c r="M44" s="28">
        <f>IF($D44="","",K44*(1-N(L44)))</f>
        <v/>
      </c>
      <c r="N44" s="21" t="n"/>
      <c r="P44" s="26">
        <f>IFERROR(VLOOKUP($C44,USTAWIENIA!$E$2:$H$8,3,FALSE),4)</f>
        <v/>
      </c>
      <c r="Q44" s="26">
        <f>IFERROR(VLOOKUP($C44,USTAWIENIA!$E$2:$H$8,4,FALSE),58)</f>
        <v/>
      </c>
      <c r="R44" s="26">
        <f>IF(1&lt;=$Q44,INDEX('BAZA PRAC'!$D$4:$D$61,$P44-4+1),"")</f>
        <v/>
      </c>
      <c r="S44" s="26">
        <f>IF(2&lt;=$Q44,INDEX('BAZA PRAC'!$D$4:$D$61,$P44-4+2),"")</f>
        <v/>
      </c>
      <c r="T44" s="26">
        <f>IF(3&lt;=$Q44,INDEX('BAZA PRAC'!$D$4:$D$61,$P44-4+3),"")</f>
        <v/>
      </c>
      <c r="U44" s="26">
        <f>IF(4&lt;=$Q44,INDEX('BAZA PRAC'!$D$4:$D$61,$P44-4+4),"")</f>
        <v/>
      </c>
      <c r="V44" s="26">
        <f>IF(5&lt;=$Q44,INDEX('BAZA PRAC'!$D$4:$D$61,$P44-4+5),"")</f>
        <v/>
      </c>
      <c r="W44" s="26">
        <f>IF(6&lt;=$Q44,INDEX('BAZA PRAC'!$D$4:$D$61,$P44-4+6),"")</f>
        <v/>
      </c>
      <c r="X44" s="26">
        <f>IF(7&lt;=$Q44,INDEX('BAZA PRAC'!$D$4:$D$61,$P44-4+7),"")</f>
        <v/>
      </c>
      <c r="Y44" s="26">
        <f>IF(8&lt;=$Q44,INDEX('BAZA PRAC'!$D$4:$D$61,$P44-4+8),"")</f>
        <v/>
      </c>
      <c r="Z44" s="26">
        <f>IF(9&lt;=$Q44,INDEX('BAZA PRAC'!$D$4:$D$61,$P44-4+9),"")</f>
        <v/>
      </c>
      <c r="AA44" s="26">
        <f>IF(10&lt;=$Q44,INDEX('BAZA PRAC'!$D$4:$D$61,$P44-4+10),"")</f>
        <v/>
      </c>
      <c r="AB44" s="26">
        <f>IF(11&lt;=$Q44,INDEX('BAZA PRAC'!$D$4:$D$61,$P44-4+11),"")</f>
        <v/>
      </c>
      <c r="AC44" s="26">
        <f>IF(12&lt;=$Q44,INDEX('BAZA PRAC'!$D$4:$D$61,$P44-4+12),"")</f>
        <v/>
      </c>
      <c r="AD44" s="26">
        <f>IF(13&lt;=$Q44,INDEX('BAZA PRAC'!$D$4:$D$61,$P44-4+13),"")</f>
        <v/>
      </c>
      <c r="AE44" s="26">
        <f>IF(14&lt;=$Q44,INDEX('BAZA PRAC'!$D$4:$D$61,$P44-4+14),"")</f>
        <v/>
      </c>
      <c r="AF44" s="26">
        <f>IF(15&lt;=$Q44,INDEX('BAZA PRAC'!$D$4:$D$61,$P44-4+15),"")</f>
        <v/>
      </c>
      <c r="AG44" s="26">
        <f>IF(16&lt;=$Q44,INDEX('BAZA PRAC'!$D$4:$D$61,$P44-4+16),"")</f>
        <v/>
      </c>
      <c r="AH44" s="26">
        <f>IF(17&lt;=$Q44,INDEX('BAZA PRAC'!$D$4:$D$61,$P44-4+17),"")</f>
        <v/>
      </c>
      <c r="AI44" s="26">
        <f>IF(18&lt;=$Q44,INDEX('BAZA PRAC'!$D$4:$D$61,$P44-4+18),"")</f>
        <v/>
      </c>
      <c r="AJ44" s="26">
        <f>IF(19&lt;=$Q44,INDEX('BAZA PRAC'!$D$4:$D$61,$P44-4+19),"")</f>
        <v/>
      </c>
      <c r="AK44" s="26">
        <f>IF(20&lt;=$Q44,INDEX('BAZA PRAC'!$D$4:$D$61,$P44-4+20),"")</f>
        <v/>
      </c>
      <c r="AL44" s="26">
        <f>IF(21&lt;=$Q44,INDEX('BAZA PRAC'!$D$4:$D$61,$P44-4+21),"")</f>
        <v/>
      </c>
      <c r="AM44" s="26">
        <f>IF(22&lt;=$Q44,INDEX('BAZA PRAC'!$D$4:$D$61,$P44-4+22),"")</f>
        <v/>
      </c>
      <c r="AN44" s="26">
        <f>IF(23&lt;=$Q44,INDEX('BAZA PRAC'!$D$4:$D$61,$P44-4+23),"")</f>
        <v/>
      </c>
      <c r="AO44" s="26">
        <f>IF(24&lt;=$Q44,INDEX('BAZA PRAC'!$D$4:$D$61,$P44-4+24),"")</f>
        <v/>
      </c>
      <c r="AP44" s="26">
        <f>IF(25&lt;=$Q44,INDEX('BAZA PRAC'!$D$4:$D$61,$P44-4+25),"")</f>
        <v/>
      </c>
      <c r="AQ44" s="26">
        <f>IF(26&lt;=$Q44,INDEX('BAZA PRAC'!$D$4:$D$61,$P44-4+26),"")</f>
        <v/>
      </c>
      <c r="AR44" s="26">
        <f>IF(27&lt;=$Q44,INDEX('BAZA PRAC'!$D$4:$D$61,$P44-4+27),"")</f>
        <v/>
      </c>
      <c r="AS44" s="26">
        <f>IF(28&lt;=$Q44,INDEX('BAZA PRAC'!$D$4:$D$61,$P44-4+28),"")</f>
        <v/>
      </c>
      <c r="AT44" s="26">
        <f>IF(29&lt;=$Q44,INDEX('BAZA PRAC'!$D$4:$D$61,$P44-4+29),"")</f>
        <v/>
      </c>
      <c r="AU44" s="26">
        <f>IF(30&lt;=$Q44,INDEX('BAZA PRAC'!$D$4:$D$61,$P44-4+30),"")</f>
        <v/>
      </c>
      <c r="AV44" s="26">
        <f>IF(31&lt;=$Q44,INDEX('BAZA PRAC'!$D$4:$D$61,$P44-4+31),"")</f>
        <v/>
      </c>
      <c r="AW44" s="26">
        <f>IF(32&lt;=$Q44,INDEX('BAZA PRAC'!$D$4:$D$61,$P44-4+32),"")</f>
        <v/>
      </c>
      <c r="AX44" s="26">
        <f>IF(33&lt;=$Q44,INDEX('BAZA PRAC'!$D$4:$D$61,$P44-4+33),"")</f>
        <v/>
      </c>
      <c r="AY44" s="26">
        <f>IF(34&lt;=$Q44,INDEX('BAZA PRAC'!$D$4:$D$61,$P44-4+34),"")</f>
        <v/>
      </c>
      <c r="AZ44" s="26">
        <f>IF(35&lt;=$Q44,INDEX('BAZA PRAC'!$D$4:$D$61,$P44-4+35),"")</f>
        <v/>
      </c>
      <c r="BA44" s="26">
        <f>IF(36&lt;=$Q44,INDEX('BAZA PRAC'!$D$4:$D$61,$P44-4+36),"")</f>
        <v/>
      </c>
      <c r="BB44" s="26">
        <f>IF(37&lt;=$Q44,INDEX('BAZA PRAC'!$D$4:$D$61,$P44-4+37),"")</f>
        <v/>
      </c>
      <c r="BC44" s="26">
        <f>IF(38&lt;=$Q44,INDEX('BAZA PRAC'!$D$4:$D$61,$P44-4+38),"")</f>
        <v/>
      </c>
      <c r="BD44" s="26">
        <f>IF(39&lt;=$Q44,INDEX('BAZA PRAC'!$D$4:$D$61,$P44-4+39),"")</f>
        <v/>
      </c>
      <c r="BE44" s="26">
        <f>IF(40&lt;=$Q44,INDEX('BAZA PRAC'!$D$4:$D$61,$P44-4+40),"")</f>
        <v/>
      </c>
      <c r="BF44" s="26">
        <f>IF(41&lt;=$Q44,INDEX('BAZA PRAC'!$D$4:$D$61,$P44-4+41),"")</f>
        <v/>
      </c>
      <c r="BG44" s="26">
        <f>IF(42&lt;=$Q44,INDEX('BAZA PRAC'!$D$4:$D$61,$P44-4+42),"")</f>
        <v/>
      </c>
      <c r="BH44" s="26">
        <f>IF(43&lt;=$Q44,INDEX('BAZA PRAC'!$D$4:$D$61,$P44-4+43),"")</f>
        <v/>
      </c>
      <c r="BI44" s="26">
        <f>IF(44&lt;=$Q44,INDEX('BAZA PRAC'!$D$4:$D$61,$P44-4+44),"")</f>
        <v/>
      </c>
      <c r="BJ44" s="26">
        <f>IF(45&lt;=$Q44,INDEX('BAZA PRAC'!$D$4:$D$61,$P44-4+45),"")</f>
        <v/>
      </c>
      <c r="BK44" s="26">
        <f>IF(46&lt;=$Q44,INDEX('BAZA PRAC'!$D$4:$D$61,$P44-4+46),"")</f>
        <v/>
      </c>
      <c r="BL44" s="26">
        <f>IF(47&lt;=$Q44,INDEX('BAZA PRAC'!$D$4:$D$61,$P44-4+47),"")</f>
        <v/>
      </c>
      <c r="BM44" s="26">
        <f>IF(48&lt;=$Q44,INDEX('BAZA PRAC'!$D$4:$D$61,$P44-4+48),"")</f>
        <v/>
      </c>
      <c r="BN44" s="26">
        <f>IF(49&lt;=$Q44,INDEX('BAZA PRAC'!$D$4:$D$61,$P44-4+49),"")</f>
        <v/>
      </c>
      <c r="BO44" s="26">
        <f>IF(50&lt;=$Q44,INDEX('BAZA PRAC'!$D$4:$D$61,$P44-4+50),"")</f>
        <v/>
      </c>
      <c r="BP44" s="26">
        <f>IF(51&lt;=$Q44,INDEX('BAZA PRAC'!$D$4:$D$61,$P44-4+51),"")</f>
        <v/>
      </c>
      <c r="BQ44" s="26">
        <f>IF(52&lt;=$Q44,INDEX('BAZA PRAC'!$D$4:$D$61,$P44-4+52),"")</f>
        <v/>
      </c>
      <c r="BR44" s="26">
        <f>IF(53&lt;=$Q44,INDEX('BAZA PRAC'!$D$4:$D$61,$P44-4+53),"")</f>
        <v/>
      </c>
      <c r="BS44" s="26">
        <f>IF(54&lt;=$Q44,INDEX('BAZA PRAC'!$D$4:$D$61,$P44-4+54),"")</f>
        <v/>
      </c>
      <c r="BT44" s="26">
        <f>IF(55&lt;=$Q44,INDEX('BAZA PRAC'!$D$4:$D$61,$P44-4+55),"")</f>
        <v/>
      </c>
      <c r="BU44" s="26">
        <f>IF(56&lt;=$Q44,INDEX('BAZA PRAC'!$D$4:$D$61,$P44-4+56),"")</f>
        <v/>
      </c>
      <c r="BV44" s="26">
        <f>IF(57&lt;=$Q44,INDEX('BAZA PRAC'!$D$4:$D$61,$P44-4+57),"")</f>
        <v/>
      </c>
      <c r="BW44" s="26">
        <f>IF(58&lt;=$Q44,INDEX('BAZA PRAC'!$D$4:$D$61,$P44-4+58),"")</f>
        <v/>
      </c>
      <c r="BX44" s="20" t="n"/>
      <c r="BY44" s="20" t="n"/>
    </row>
    <row r="45">
      <c r="A45" s="19">
        <f>IF($D45="","",COUNTA($D$11:$D45))</f>
        <v/>
      </c>
      <c r="B45" s="19">
        <f>IF($BX45&lt;&gt;"",$BX45,IF($D45="","",IFERROR(INDEX('BAZA PRAC'!$A$4:$A$61,MATCH($D45,'BAZA PRAC'!$D$4:$D$61,0)),"")))</f>
        <v/>
      </c>
      <c r="C45" s="20" t="n"/>
      <c r="D45" s="21" t="n"/>
      <c r="E45" s="19">
        <f>IF($BY45&lt;&gt;"",$BY45,IF($D45="","",IFERROR(INDEX('BAZA PRAC'!$E$4:$E$61,MATCH($D45,'BAZA PRAC'!$D$4:$D$61,0)),"")))</f>
        <v/>
      </c>
      <c r="F45" s="22" t="n"/>
      <c r="G45" s="23" t="n"/>
      <c r="H45" s="23" t="n"/>
      <c r="I45" s="23" t="n"/>
      <c r="J45" s="24">
        <f>IF($D45="","",N(G45)+N(H45)+N(I45))</f>
        <v/>
      </c>
      <c r="K45" s="24">
        <f>IF($D45="","",N(F45)*J45)</f>
        <v/>
      </c>
      <c r="L45" s="25" t="n"/>
      <c r="M45" s="24">
        <f>IF($D45="","",K45*(1-N(L45)))</f>
        <v/>
      </c>
      <c r="N45" s="21" t="n"/>
      <c r="P45" s="26">
        <f>IFERROR(VLOOKUP($C45,USTAWIENIA!$E$2:$H$8,3,FALSE),4)</f>
        <v/>
      </c>
      <c r="Q45" s="26">
        <f>IFERROR(VLOOKUP($C45,USTAWIENIA!$E$2:$H$8,4,FALSE),58)</f>
        <v/>
      </c>
      <c r="R45" s="26">
        <f>IF(1&lt;=$Q45,INDEX('BAZA PRAC'!$D$4:$D$61,$P45-4+1),"")</f>
        <v/>
      </c>
      <c r="S45" s="26">
        <f>IF(2&lt;=$Q45,INDEX('BAZA PRAC'!$D$4:$D$61,$P45-4+2),"")</f>
        <v/>
      </c>
      <c r="T45" s="26">
        <f>IF(3&lt;=$Q45,INDEX('BAZA PRAC'!$D$4:$D$61,$P45-4+3),"")</f>
        <v/>
      </c>
      <c r="U45" s="26">
        <f>IF(4&lt;=$Q45,INDEX('BAZA PRAC'!$D$4:$D$61,$P45-4+4),"")</f>
        <v/>
      </c>
      <c r="V45" s="26">
        <f>IF(5&lt;=$Q45,INDEX('BAZA PRAC'!$D$4:$D$61,$P45-4+5),"")</f>
        <v/>
      </c>
      <c r="W45" s="26">
        <f>IF(6&lt;=$Q45,INDEX('BAZA PRAC'!$D$4:$D$61,$P45-4+6),"")</f>
        <v/>
      </c>
      <c r="X45" s="26">
        <f>IF(7&lt;=$Q45,INDEX('BAZA PRAC'!$D$4:$D$61,$P45-4+7),"")</f>
        <v/>
      </c>
      <c r="Y45" s="26">
        <f>IF(8&lt;=$Q45,INDEX('BAZA PRAC'!$D$4:$D$61,$P45-4+8),"")</f>
        <v/>
      </c>
      <c r="Z45" s="26">
        <f>IF(9&lt;=$Q45,INDEX('BAZA PRAC'!$D$4:$D$61,$P45-4+9),"")</f>
        <v/>
      </c>
      <c r="AA45" s="26">
        <f>IF(10&lt;=$Q45,INDEX('BAZA PRAC'!$D$4:$D$61,$P45-4+10),"")</f>
        <v/>
      </c>
      <c r="AB45" s="26">
        <f>IF(11&lt;=$Q45,INDEX('BAZA PRAC'!$D$4:$D$61,$P45-4+11),"")</f>
        <v/>
      </c>
      <c r="AC45" s="26">
        <f>IF(12&lt;=$Q45,INDEX('BAZA PRAC'!$D$4:$D$61,$P45-4+12),"")</f>
        <v/>
      </c>
      <c r="AD45" s="26">
        <f>IF(13&lt;=$Q45,INDEX('BAZA PRAC'!$D$4:$D$61,$P45-4+13),"")</f>
        <v/>
      </c>
      <c r="AE45" s="26">
        <f>IF(14&lt;=$Q45,INDEX('BAZA PRAC'!$D$4:$D$61,$P45-4+14),"")</f>
        <v/>
      </c>
      <c r="AF45" s="26">
        <f>IF(15&lt;=$Q45,INDEX('BAZA PRAC'!$D$4:$D$61,$P45-4+15),"")</f>
        <v/>
      </c>
      <c r="AG45" s="26">
        <f>IF(16&lt;=$Q45,INDEX('BAZA PRAC'!$D$4:$D$61,$P45-4+16),"")</f>
        <v/>
      </c>
      <c r="AH45" s="26">
        <f>IF(17&lt;=$Q45,INDEX('BAZA PRAC'!$D$4:$D$61,$P45-4+17),"")</f>
        <v/>
      </c>
      <c r="AI45" s="26">
        <f>IF(18&lt;=$Q45,INDEX('BAZA PRAC'!$D$4:$D$61,$P45-4+18),"")</f>
        <v/>
      </c>
      <c r="AJ45" s="26">
        <f>IF(19&lt;=$Q45,INDEX('BAZA PRAC'!$D$4:$D$61,$P45-4+19),"")</f>
        <v/>
      </c>
      <c r="AK45" s="26">
        <f>IF(20&lt;=$Q45,INDEX('BAZA PRAC'!$D$4:$D$61,$P45-4+20),"")</f>
        <v/>
      </c>
      <c r="AL45" s="26">
        <f>IF(21&lt;=$Q45,INDEX('BAZA PRAC'!$D$4:$D$61,$P45-4+21),"")</f>
        <v/>
      </c>
      <c r="AM45" s="26">
        <f>IF(22&lt;=$Q45,INDEX('BAZA PRAC'!$D$4:$D$61,$P45-4+22),"")</f>
        <v/>
      </c>
      <c r="AN45" s="26">
        <f>IF(23&lt;=$Q45,INDEX('BAZA PRAC'!$D$4:$D$61,$P45-4+23),"")</f>
        <v/>
      </c>
      <c r="AO45" s="26">
        <f>IF(24&lt;=$Q45,INDEX('BAZA PRAC'!$D$4:$D$61,$P45-4+24),"")</f>
        <v/>
      </c>
      <c r="AP45" s="26">
        <f>IF(25&lt;=$Q45,INDEX('BAZA PRAC'!$D$4:$D$61,$P45-4+25),"")</f>
        <v/>
      </c>
      <c r="AQ45" s="26">
        <f>IF(26&lt;=$Q45,INDEX('BAZA PRAC'!$D$4:$D$61,$P45-4+26),"")</f>
        <v/>
      </c>
      <c r="AR45" s="26">
        <f>IF(27&lt;=$Q45,INDEX('BAZA PRAC'!$D$4:$D$61,$P45-4+27),"")</f>
        <v/>
      </c>
      <c r="AS45" s="26">
        <f>IF(28&lt;=$Q45,INDEX('BAZA PRAC'!$D$4:$D$61,$P45-4+28),"")</f>
        <v/>
      </c>
      <c r="AT45" s="26">
        <f>IF(29&lt;=$Q45,INDEX('BAZA PRAC'!$D$4:$D$61,$P45-4+29),"")</f>
        <v/>
      </c>
      <c r="AU45" s="26">
        <f>IF(30&lt;=$Q45,INDEX('BAZA PRAC'!$D$4:$D$61,$P45-4+30),"")</f>
        <v/>
      </c>
      <c r="AV45" s="26">
        <f>IF(31&lt;=$Q45,INDEX('BAZA PRAC'!$D$4:$D$61,$P45-4+31),"")</f>
        <v/>
      </c>
      <c r="AW45" s="26">
        <f>IF(32&lt;=$Q45,INDEX('BAZA PRAC'!$D$4:$D$61,$P45-4+32),"")</f>
        <v/>
      </c>
      <c r="AX45" s="26">
        <f>IF(33&lt;=$Q45,INDEX('BAZA PRAC'!$D$4:$D$61,$P45-4+33),"")</f>
        <v/>
      </c>
      <c r="AY45" s="26">
        <f>IF(34&lt;=$Q45,INDEX('BAZA PRAC'!$D$4:$D$61,$P45-4+34),"")</f>
        <v/>
      </c>
      <c r="AZ45" s="26">
        <f>IF(35&lt;=$Q45,INDEX('BAZA PRAC'!$D$4:$D$61,$P45-4+35),"")</f>
        <v/>
      </c>
      <c r="BA45" s="26">
        <f>IF(36&lt;=$Q45,INDEX('BAZA PRAC'!$D$4:$D$61,$P45-4+36),"")</f>
        <v/>
      </c>
      <c r="BB45" s="26">
        <f>IF(37&lt;=$Q45,INDEX('BAZA PRAC'!$D$4:$D$61,$P45-4+37),"")</f>
        <v/>
      </c>
      <c r="BC45" s="26">
        <f>IF(38&lt;=$Q45,INDEX('BAZA PRAC'!$D$4:$D$61,$P45-4+38),"")</f>
        <v/>
      </c>
      <c r="BD45" s="26">
        <f>IF(39&lt;=$Q45,INDEX('BAZA PRAC'!$D$4:$D$61,$P45-4+39),"")</f>
        <v/>
      </c>
      <c r="BE45" s="26">
        <f>IF(40&lt;=$Q45,INDEX('BAZA PRAC'!$D$4:$D$61,$P45-4+40),"")</f>
        <v/>
      </c>
      <c r="BF45" s="26">
        <f>IF(41&lt;=$Q45,INDEX('BAZA PRAC'!$D$4:$D$61,$P45-4+41),"")</f>
        <v/>
      </c>
      <c r="BG45" s="26">
        <f>IF(42&lt;=$Q45,INDEX('BAZA PRAC'!$D$4:$D$61,$P45-4+42),"")</f>
        <v/>
      </c>
      <c r="BH45" s="26">
        <f>IF(43&lt;=$Q45,INDEX('BAZA PRAC'!$D$4:$D$61,$P45-4+43),"")</f>
        <v/>
      </c>
      <c r="BI45" s="26">
        <f>IF(44&lt;=$Q45,INDEX('BAZA PRAC'!$D$4:$D$61,$P45-4+44),"")</f>
        <v/>
      </c>
      <c r="BJ45" s="26">
        <f>IF(45&lt;=$Q45,INDEX('BAZA PRAC'!$D$4:$D$61,$P45-4+45),"")</f>
        <v/>
      </c>
      <c r="BK45" s="26">
        <f>IF(46&lt;=$Q45,INDEX('BAZA PRAC'!$D$4:$D$61,$P45-4+46),"")</f>
        <v/>
      </c>
      <c r="BL45" s="26">
        <f>IF(47&lt;=$Q45,INDEX('BAZA PRAC'!$D$4:$D$61,$P45-4+47),"")</f>
        <v/>
      </c>
      <c r="BM45" s="26">
        <f>IF(48&lt;=$Q45,INDEX('BAZA PRAC'!$D$4:$D$61,$P45-4+48),"")</f>
        <v/>
      </c>
      <c r="BN45" s="26">
        <f>IF(49&lt;=$Q45,INDEX('BAZA PRAC'!$D$4:$D$61,$P45-4+49),"")</f>
        <v/>
      </c>
      <c r="BO45" s="26">
        <f>IF(50&lt;=$Q45,INDEX('BAZA PRAC'!$D$4:$D$61,$P45-4+50),"")</f>
        <v/>
      </c>
      <c r="BP45" s="26">
        <f>IF(51&lt;=$Q45,INDEX('BAZA PRAC'!$D$4:$D$61,$P45-4+51),"")</f>
        <v/>
      </c>
      <c r="BQ45" s="26">
        <f>IF(52&lt;=$Q45,INDEX('BAZA PRAC'!$D$4:$D$61,$P45-4+52),"")</f>
        <v/>
      </c>
      <c r="BR45" s="26">
        <f>IF(53&lt;=$Q45,INDEX('BAZA PRAC'!$D$4:$D$61,$P45-4+53),"")</f>
        <v/>
      </c>
      <c r="BS45" s="26">
        <f>IF(54&lt;=$Q45,INDEX('BAZA PRAC'!$D$4:$D$61,$P45-4+54),"")</f>
        <v/>
      </c>
      <c r="BT45" s="26">
        <f>IF(55&lt;=$Q45,INDEX('BAZA PRAC'!$D$4:$D$61,$P45-4+55),"")</f>
        <v/>
      </c>
      <c r="BU45" s="26">
        <f>IF(56&lt;=$Q45,INDEX('BAZA PRAC'!$D$4:$D$61,$P45-4+56),"")</f>
        <v/>
      </c>
      <c r="BV45" s="26">
        <f>IF(57&lt;=$Q45,INDEX('BAZA PRAC'!$D$4:$D$61,$P45-4+57),"")</f>
        <v/>
      </c>
      <c r="BW45" s="26">
        <f>IF(58&lt;=$Q45,INDEX('BAZA PRAC'!$D$4:$D$61,$P45-4+58),"")</f>
        <v/>
      </c>
      <c r="BX45" s="20" t="n"/>
      <c r="BY45" s="20" t="n"/>
    </row>
    <row r="46">
      <c r="A46" s="27">
        <f>IF($D46="","",COUNTA($D$11:$D46))</f>
        <v/>
      </c>
      <c r="B46" s="27">
        <f>IF($BX46&lt;&gt;"",$BX46,IF($D46="","",IFERROR(INDEX('BAZA PRAC'!$A$4:$A$61,MATCH($D46,'BAZA PRAC'!$D$4:$D$61,0)),"")))</f>
        <v/>
      </c>
      <c r="C46" s="20" t="n"/>
      <c r="D46" s="21" t="n"/>
      <c r="E46" s="27">
        <f>IF($BY46&lt;&gt;"",$BY46,IF($D46="","",IFERROR(INDEX('BAZA PRAC'!$E$4:$E$61,MATCH($D46,'BAZA PRAC'!$D$4:$D$61,0)),"")))</f>
        <v/>
      </c>
      <c r="F46" s="22" t="n"/>
      <c r="G46" s="23" t="n"/>
      <c r="H46" s="23" t="n"/>
      <c r="I46" s="23" t="n"/>
      <c r="J46" s="28">
        <f>IF($D46="","",N(G46)+N(H46)+N(I46))</f>
        <v/>
      </c>
      <c r="K46" s="28">
        <f>IF($D46="","",N(F46)*J46)</f>
        <v/>
      </c>
      <c r="L46" s="25" t="n"/>
      <c r="M46" s="28">
        <f>IF($D46="","",K46*(1-N(L46)))</f>
        <v/>
      </c>
      <c r="N46" s="21" t="n"/>
      <c r="P46" s="26">
        <f>IFERROR(VLOOKUP($C46,USTAWIENIA!$E$2:$H$8,3,FALSE),4)</f>
        <v/>
      </c>
      <c r="Q46" s="26">
        <f>IFERROR(VLOOKUP($C46,USTAWIENIA!$E$2:$H$8,4,FALSE),58)</f>
        <v/>
      </c>
      <c r="R46" s="26">
        <f>IF(1&lt;=$Q46,INDEX('BAZA PRAC'!$D$4:$D$61,$P46-4+1),"")</f>
        <v/>
      </c>
      <c r="S46" s="26">
        <f>IF(2&lt;=$Q46,INDEX('BAZA PRAC'!$D$4:$D$61,$P46-4+2),"")</f>
        <v/>
      </c>
      <c r="T46" s="26">
        <f>IF(3&lt;=$Q46,INDEX('BAZA PRAC'!$D$4:$D$61,$P46-4+3),"")</f>
        <v/>
      </c>
      <c r="U46" s="26">
        <f>IF(4&lt;=$Q46,INDEX('BAZA PRAC'!$D$4:$D$61,$P46-4+4),"")</f>
        <v/>
      </c>
      <c r="V46" s="26">
        <f>IF(5&lt;=$Q46,INDEX('BAZA PRAC'!$D$4:$D$61,$P46-4+5),"")</f>
        <v/>
      </c>
      <c r="W46" s="26">
        <f>IF(6&lt;=$Q46,INDEX('BAZA PRAC'!$D$4:$D$61,$P46-4+6),"")</f>
        <v/>
      </c>
      <c r="X46" s="26">
        <f>IF(7&lt;=$Q46,INDEX('BAZA PRAC'!$D$4:$D$61,$P46-4+7),"")</f>
        <v/>
      </c>
      <c r="Y46" s="26">
        <f>IF(8&lt;=$Q46,INDEX('BAZA PRAC'!$D$4:$D$61,$P46-4+8),"")</f>
        <v/>
      </c>
      <c r="Z46" s="26">
        <f>IF(9&lt;=$Q46,INDEX('BAZA PRAC'!$D$4:$D$61,$P46-4+9),"")</f>
        <v/>
      </c>
      <c r="AA46" s="26">
        <f>IF(10&lt;=$Q46,INDEX('BAZA PRAC'!$D$4:$D$61,$P46-4+10),"")</f>
        <v/>
      </c>
      <c r="AB46" s="26">
        <f>IF(11&lt;=$Q46,INDEX('BAZA PRAC'!$D$4:$D$61,$P46-4+11),"")</f>
        <v/>
      </c>
      <c r="AC46" s="26">
        <f>IF(12&lt;=$Q46,INDEX('BAZA PRAC'!$D$4:$D$61,$P46-4+12),"")</f>
        <v/>
      </c>
      <c r="AD46" s="26">
        <f>IF(13&lt;=$Q46,INDEX('BAZA PRAC'!$D$4:$D$61,$P46-4+13),"")</f>
        <v/>
      </c>
      <c r="AE46" s="26">
        <f>IF(14&lt;=$Q46,INDEX('BAZA PRAC'!$D$4:$D$61,$P46-4+14),"")</f>
        <v/>
      </c>
      <c r="AF46" s="26">
        <f>IF(15&lt;=$Q46,INDEX('BAZA PRAC'!$D$4:$D$61,$P46-4+15),"")</f>
        <v/>
      </c>
      <c r="AG46" s="26">
        <f>IF(16&lt;=$Q46,INDEX('BAZA PRAC'!$D$4:$D$61,$P46-4+16),"")</f>
        <v/>
      </c>
      <c r="AH46" s="26">
        <f>IF(17&lt;=$Q46,INDEX('BAZA PRAC'!$D$4:$D$61,$P46-4+17),"")</f>
        <v/>
      </c>
      <c r="AI46" s="26">
        <f>IF(18&lt;=$Q46,INDEX('BAZA PRAC'!$D$4:$D$61,$P46-4+18),"")</f>
        <v/>
      </c>
      <c r="AJ46" s="26">
        <f>IF(19&lt;=$Q46,INDEX('BAZA PRAC'!$D$4:$D$61,$P46-4+19),"")</f>
        <v/>
      </c>
      <c r="AK46" s="26">
        <f>IF(20&lt;=$Q46,INDEX('BAZA PRAC'!$D$4:$D$61,$P46-4+20),"")</f>
        <v/>
      </c>
      <c r="AL46" s="26">
        <f>IF(21&lt;=$Q46,INDEX('BAZA PRAC'!$D$4:$D$61,$P46-4+21),"")</f>
        <v/>
      </c>
      <c r="AM46" s="26">
        <f>IF(22&lt;=$Q46,INDEX('BAZA PRAC'!$D$4:$D$61,$P46-4+22),"")</f>
        <v/>
      </c>
      <c r="AN46" s="26">
        <f>IF(23&lt;=$Q46,INDEX('BAZA PRAC'!$D$4:$D$61,$P46-4+23),"")</f>
        <v/>
      </c>
      <c r="AO46" s="26">
        <f>IF(24&lt;=$Q46,INDEX('BAZA PRAC'!$D$4:$D$61,$P46-4+24),"")</f>
        <v/>
      </c>
      <c r="AP46" s="26">
        <f>IF(25&lt;=$Q46,INDEX('BAZA PRAC'!$D$4:$D$61,$P46-4+25),"")</f>
        <v/>
      </c>
      <c r="AQ46" s="26">
        <f>IF(26&lt;=$Q46,INDEX('BAZA PRAC'!$D$4:$D$61,$P46-4+26),"")</f>
        <v/>
      </c>
      <c r="AR46" s="26">
        <f>IF(27&lt;=$Q46,INDEX('BAZA PRAC'!$D$4:$D$61,$P46-4+27),"")</f>
        <v/>
      </c>
      <c r="AS46" s="26">
        <f>IF(28&lt;=$Q46,INDEX('BAZA PRAC'!$D$4:$D$61,$P46-4+28),"")</f>
        <v/>
      </c>
      <c r="AT46" s="26">
        <f>IF(29&lt;=$Q46,INDEX('BAZA PRAC'!$D$4:$D$61,$P46-4+29),"")</f>
        <v/>
      </c>
      <c r="AU46" s="26">
        <f>IF(30&lt;=$Q46,INDEX('BAZA PRAC'!$D$4:$D$61,$P46-4+30),"")</f>
        <v/>
      </c>
      <c r="AV46" s="26">
        <f>IF(31&lt;=$Q46,INDEX('BAZA PRAC'!$D$4:$D$61,$P46-4+31),"")</f>
        <v/>
      </c>
      <c r="AW46" s="26">
        <f>IF(32&lt;=$Q46,INDEX('BAZA PRAC'!$D$4:$D$61,$P46-4+32),"")</f>
        <v/>
      </c>
      <c r="AX46" s="26">
        <f>IF(33&lt;=$Q46,INDEX('BAZA PRAC'!$D$4:$D$61,$P46-4+33),"")</f>
        <v/>
      </c>
      <c r="AY46" s="26">
        <f>IF(34&lt;=$Q46,INDEX('BAZA PRAC'!$D$4:$D$61,$P46-4+34),"")</f>
        <v/>
      </c>
      <c r="AZ46" s="26">
        <f>IF(35&lt;=$Q46,INDEX('BAZA PRAC'!$D$4:$D$61,$P46-4+35),"")</f>
        <v/>
      </c>
      <c r="BA46" s="26">
        <f>IF(36&lt;=$Q46,INDEX('BAZA PRAC'!$D$4:$D$61,$P46-4+36),"")</f>
        <v/>
      </c>
      <c r="BB46" s="26">
        <f>IF(37&lt;=$Q46,INDEX('BAZA PRAC'!$D$4:$D$61,$P46-4+37),"")</f>
        <v/>
      </c>
      <c r="BC46" s="26">
        <f>IF(38&lt;=$Q46,INDEX('BAZA PRAC'!$D$4:$D$61,$P46-4+38),"")</f>
        <v/>
      </c>
      <c r="BD46" s="26">
        <f>IF(39&lt;=$Q46,INDEX('BAZA PRAC'!$D$4:$D$61,$P46-4+39),"")</f>
        <v/>
      </c>
      <c r="BE46" s="26">
        <f>IF(40&lt;=$Q46,INDEX('BAZA PRAC'!$D$4:$D$61,$P46-4+40),"")</f>
        <v/>
      </c>
      <c r="BF46" s="26">
        <f>IF(41&lt;=$Q46,INDEX('BAZA PRAC'!$D$4:$D$61,$P46-4+41),"")</f>
        <v/>
      </c>
      <c r="BG46" s="26">
        <f>IF(42&lt;=$Q46,INDEX('BAZA PRAC'!$D$4:$D$61,$P46-4+42),"")</f>
        <v/>
      </c>
      <c r="BH46" s="26">
        <f>IF(43&lt;=$Q46,INDEX('BAZA PRAC'!$D$4:$D$61,$P46-4+43),"")</f>
        <v/>
      </c>
      <c r="BI46" s="26">
        <f>IF(44&lt;=$Q46,INDEX('BAZA PRAC'!$D$4:$D$61,$P46-4+44),"")</f>
        <v/>
      </c>
      <c r="BJ46" s="26">
        <f>IF(45&lt;=$Q46,INDEX('BAZA PRAC'!$D$4:$D$61,$P46-4+45),"")</f>
        <v/>
      </c>
      <c r="BK46" s="26">
        <f>IF(46&lt;=$Q46,INDEX('BAZA PRAC'!$D$4:$D$61,$P46-4+46),"")</f>
        <v/>
      </c>
      <c r="BL46" s="26">
        <f>IF(47&lt;=$Q46,INDEX('BAZA PRAC'!$D$4:$D$61,$P46-4+47),"")</f>
        <v/>
      </c>
      <c r="BM46" s="26">
        <f>IF(48&lt;=$Q46,INDEX('BAZA PRAC'!$D$4:$D$61,$P46-4+48),"")</f>
        <v/>
      </c>
      <c r="BN46" s="26">
        <f>IF(49&lt;=$Q46,INDEX('BAZA PRAC'!$D$4:$D$61,$P46-4+49),"")</f>
        <v/>
      </c>
      <c r="BO46" s="26">
        <f>IF(50&lt;=$Q46,INDEX('BAZA PRAC'!$D$4:$D$61,$P46-4+50),"")</f>
        <v/>
      </c>
      <c r="BP46" s="26">
        <f>IF(51&lt;=$Q46,INDEX('BAZA PRAC'!$D$4:$D$61,$P46-4+51),"")</f>
        <v/>
      </c>
      <c r="BQ46" s="26">
        <f>IF(52&lt;=$Q46,INDEX('BAZA PRAC'!$D$4:$D$61,$P46-4+52),"")</f>
        <v/>
      </c>
      <c r="BR46" s="26">
        <f>IF(53&lt;=$Q46,INDEX('BAZA PRAC'!$D$4:$D$61,$P46-4+53),"")</f>
        <v/>
      </c>
      <c r="BS46" s="26">
        <f>IF(54&lt;=$Q46,INDEX('BAZA PRAC'!$D$4:$D$61,$P46-4+54),"")</f>
        <v/>
      </c>
      <c r="BT46" s="26">
        <f>IF(55&lt;=$Q46,INDEX('BAZA PRAC'!$D$4:$D$61,$P46-4+55),"")</f>
        <v/>
      </c>
      <c r="BU46" s="26">
        <f>IF(56&lt;=$Q46,INDEX('BAZA PRAC'!$D$4:$D$61,$P46-4+56),"")</f>
        <v/>
      </c>
      <c r="BV46" s="26">
        <f>IF(57&lt;=$Q46,INDEX('BAZA PRAC'!$D$4:$D$61,$P46-4+57),"")</f>
        <v/>
      </c>
      <c r="BW46" s="26">
        <f>IF(58&lt;=$Q46,INDEX('BAZA PRAC'!$D$4:$D$61,$P46-4+58),"")</f>
        <v/>
      </c>
      <c r="BX46" s="20" t="n"/>
      <c r="BY46" s="20" t="n"/>
    </row>
    <row r="47">
      <c r="A47" s="19">
        <f>IF($D47="","",COUNTA($D$11:$D47))</f>
        <v/>
      </c>
      <c r="B47" s="19">
        <f>IF($BX47&lt;&gt;"",$BX47,IF($D47="","",IFERROR(INDEX('BAZA PRAC'!$A$4:$A$61,MATCH($D47,'BAZA PRAC'!$D$4:$D$61,0)),"")))</f>
        <v/>
      </c>
      <c r="C47" s="20" t="n"/>
      <c r="D47" s="21" t="n"/>
      <c r="E47" s="19">
        <f>IF($BY47&lt;&gt;"",$BY47,IF($D47="","",IFERROR(INDEX('BAZA PRAC'!$E$4:$E$61,MATCH($D47,'BAZA PRAC'!$D$4:$D$61,0)),"")))</f>
        <v/>
      </c>
      <c r="F47" s="22" t="n"/>
      <c r="G47" s="23" t="n"/>
      <c r="H47" s="23" t="n"/>
      <c r="I47" s="23" t="n"/>
      <c r="J47" s="24">
        <f>IF($D47="","",N(G47)+N(H47)+N(I47))</f>
        <v/>
      </c>
      <c r="K47" s="24">
        <f>IF($D47="","",N(F47)*J47)</f>
        <v/>
      </c>
      <c r="L47" s="25" t="n"/>
      <c r="M47" s="24">
        <f>IF($D47="","",K47*(1-N(L47)))</f>
        <v/>
      </c>
      <c r="N47" s="21" t="n"/>
      <c r="P47" s="26">
        <f>IFERROR(VLOOKUP($C47,USTAWIENIA!$E$2:$H$8,3,FALSE),4)</f>
        <v/>
      </c>
      <c r="Q47" s="26">
        <f>IFERROR(VLOOKUP($C47,USTAWIENIA!$E$2:$H$8,4,FALSE),58)</f>
        <v/>
      </c>
      <c r="R47" s="26">
        <f>IF(1&lt;=$Q47,INDEX('BAZA PRAC'!$D$4:$D$61,$P47-4+1),"")</f>
        <v/>
      </c>
      <c r="S47" s="26">
        <f>IF(2&lt;=$Q47,INDEX('BAZA PRAC'!$D$4:$D$61,$P47-4+2),"")</f>
        <v/>
      </c>
      <c r="T47" s="26">
        <f>IF(3&lt;=$Q47,INDEX('BAZA PRAC'!$D$4:$D$61,$P47-4+3),"")</f>
        <v/>
      </c>
      <c r="U47" s="26">
        <f>IF(4&lt;=$Q47,INDEX('BAZA PRAC'!$D$4:$D$61,$P47-4+4),"")</f>
        <v/>
      </c>
      <c r="V47" s="26">
        <f>IF(5&lt;=$Q47,INDEX('BAZA PRAC'!$D$4:$D$61,$P47-4+5),"")</f>
        <v/>
      </c>
      <c r="W47" s="26">
        <f>IF(6&lt;=$Q47,INDEX('BAZA PRAC'!$D$4:$D$61,$P47-4+6),"")</f>
        <v/>
      </c>
      <c r="X47" s="26">
        <f>IF(7&lt;=$Q47,INDEX('BAZA PRAC'!$D$4:$D$61,$P47-4+7),"")</f>
        <v/>
      </c>
      <c r="Y47" s="26">
        <f>IF(8&lt;=$Q47,INDEX('BAZA PRAC'!$D$4:$D$61,$P47-4+8),"")</f>
        <v/>
      </c>
      <c r="Z47" s="26">
        <f>IF(9&lt;=$Q47,INDEX('BAZA PRAC'!$D$4:$D$61,$P47-4+9),"")</f>
        <v/>
      </c>
      <c r="AA47" s="26">
        <f>IF(10&lt;=$Q47,INDEX('BAZA PRAC'!$D$4:$D$61,$P47-4+10),"")</f>
        <v/>
      </c>
      <c r="AB47" s="26">
        <f>IF(11&lt;=$Q47,INDEX('BAZA PRAC'!$D$4:$D$61,$P47-4+11),"")</f>
        <v/>
      </c>
      <c r="AC47" s="26">
        <f>IF(12&lt;=$Q47,INDEX('BAZA PRAC'!$D$4:$D$61,$P47-4+12),"")</f>
        <v/>
      </c>
      <c r="AD47" s="26">
        <f>IF(13&lt;=$Q47,INDEX('BAZA PRAC'!$D$4:$D$61,$P47-4+13),"")</f>
        <v/>
      </c>
      <c r="AE47" s="26">
        <f>IF(14&lt;=$Q47,INDEX('BAZA PRAC'!$D$4:$D$61,$P47-4+14),"")</f>
        <v/>
      </c>
      <c r="AF47" s="26">
        <f>IF(15&lt;=$Q47,INDEX('BAZA PRAC'!$D$4:$D$61,$P47-4+15),"")</f>
        <v/>
      </c>
      <c r="AG47" s="26">
        <f>IF(16&lt;=$Q47,INDEX('BAZA PRAC'!$D$4:$D$61,$P47-4+16),"")</f>
        <v/>
      </c>
      <c r="AH47" s="26">
        <f>IF(17&lt;=$Q47,INDEX('BAZA PRAC'!$D$4:$D$61,$P47-4+17),"")</f>
        <v/>
      </c>
      <c r="AI47" s="26">
        <f>IF(18&lt;=$Q47,INDEX('BAZA PRAC'!$D$4:$D$61,$P47-4+18),"")</f>
        <v/>
      </c>
      <c r="AJ47" s="26">
        <f>IF(19&lt;=$Q47,INDEX('BAZA PRAC'!$D$4:$D$61,$P47-4+19),"")</f>
        <v/>
      </c>
      <c r="AK47" s="26">
        <f>IF(20&lt;=$Q47,INDEX('BAZA PRAC'!$D$4:$D$61,$P47-4+20),"")</f>
        <v/>
      </c>
      <c r="AL47" s="26">
        <f>IF(21&lt;=$Q47,INDEX('BAZA PRAC'!$D$4:$D$61,$P47-4+21),"")</f>
        <v/>
      </c>
      <c r="AM47" s="26">
        <f>IF(22&lt;=$Q47,INDEX('BAZA PRAC'!$D$4:$D$61,$P47-4+22),"")</f>
        <v/>
      </c>
      <c r="AN47" s="26">
        <f>IF(23&lt;=$Q47,INDEX('BAZA PRAC'!$D$4:$D$61,$P47-4+23),"")</f>
        <v/>
      </c>
      <c r="AO47" s="26">
        <f>IF(24&lt;=$Q47,INDEX('BAZA PRAC'!$D$4:$D$61,$P47-4+24),"")</f>
        <v/>
      </c>
      <c r="AP47" s="26">
        <f>IF(25&lt;=$Q47,INDEX('BAZA PRAC'!$D$4:$D$61,$P47-4+25),"")</f>
        <v/>
      </c>
      <c r="AQ47" s="26">
        <f>IF(26&lt;=$Q47,INDEX('BAZA PRAC'!$D$4:$D$61,$P47-4+26),"")</f>
        <v/>
      </c>
      <c r="AR47" s="26">
        <f>IF(27&lt;=$Q47,INDEX('BAZA PRAC'!$D$4:$D$61,$P47-4+27),"")</f>
        <v/>
      </c>
      <c r="AS47" s="26">
        <f>IF(28&lt;=$Q47,INDEX('BAZA PRAC'!$D$4:$D$61,$P47-4+28),"")</f>
        <v/>
      </c>
      <c r="AT47" s="26">
        <f>IF(29&lt;=$Q47,INDEX('BAZA PRAC'!$D$4:$D$61,$P47-4+29),"")</f>
        <v/>
      </c>
      <c r="AU47" s="26">
        <f>IF(30&lt;=$Q47,INDEX('BAZA PRAC'!$D$4:$D$61,$P47-4+30),"")</f>
        <v/>
      </c>
      <c r="AV47" s="26">
        <f>IF(31&lt;=$Q47,INDEX('BAZA PRAC'!$D$4:$D$61,$P47-4+31),"")</f>
        <v/>
      </c>
      <c r="AW47" s="26">
        <f>IF(32&lt;=$Q47,INDEX('BAZA PRAC'!$D$4:$D$61,$P47-4+32),"")</f>
        <v/>
      </c>
      <c r="AX47" s="26">
        <f>IF(33&lt;=$Q47,INDEX('BAZA PRAC'!$D$4:$D$61,$P47-4+33),"")</f>
        <v/>
      </c>
      <c r="AY47" s="26">
        <f>IF(34&lt;=$Q47,INDEX('BAZA PRAC'!$D$4:$D$61,$P47-4+34),"")</f>
        <v/>
      </c>
      <c r="AZ47" s="26">
        <f>IF(35&lt;=$Q47,INDEX('BAZA PRAC'!$D$4:$D$61,$P47-4+35),"")</f>
        <v/>
      </c>
      <c r="BA47" s="26">
        <f>IF(36&lt;=$Q47,INDEX('BAZA PRAC'!$D$4:$D$61,$P47-4+36),"")</f>
        <v/>
      </c>
      <c r="BB47" s="26">
        <f>IF(37&lt;=$Q47,INDEX('BAZA PRAC'!$D$4:$D$61,$P47-4+37),"")</f>
        <v/>
      </c>
      <c r="BC47" s="26">
        <f>IF(38&lt;=$Q47,INDEX('BAZA PRAC'!$D$4:$D$61,$P47-4+38),"")</f>
        <v/>
      </c>
      <c r="BD47" s="26">
        <f>IF(39&lt;=$Q47,INDEX('BAZA PRAC'!$D$4:$D$61,$P47-4+39),"")</f>
        <v/>
      </c>
      <c r="BE47" s="26">
        <f>IF(40&lt;=$Q47,INDEX('BAZA PRAC'!$D$4:$D$61,$P47-4+40),"")</f>
        <v/>
      </c>
      <c r="BF47" s="26">
        <f>IF(41&lt;=$Q47,INDEX('BAZA PRAC'!$D$4:$D$61,$P47-4+41),"")</f>
        <v/>
      </c>
      <c r="BG47" s="26">
        <f>IF(42&lt;=$Q47,INDEX('BAZA PRAC'!$D$4:$D$61,$P47-4+42),"")</f>
        <v/>
      </c>
      <c r="BH47" s="26">
        <f>IF(43&lt;=$Q47,INDEX('BAZA PRAC'!$D$4:$D$61,$P47-4+43),"")</f>
        <v/>
      </c>
      <c r="BI47" s="26">
        <f>IF(44&lt;=$Q47,INDEX('BAZA PRAC'!$D$4:$D$61,$P47-4+44),"")</f>
        <v/>
      </c>
      <c r="BJ47" s="26">
        <f>IF(45&lt;=$Q47,INDEX('BAZA PRAC'!$D$4:$D$61,$P47-4+45),"")</f>
        <v/>
      </c>
      <c r="BK47" s="26">
        <f>IF(46&lt;=$Q47,INDEX('BAZA PRAC'!$D$4:$D$61,$P47-4+46),"")</f>
        <v/>
      </c>
      <c r="BL47" s="26">
        <f>IF(47&lt;=$Q47,INDEX('BAZA PRAC'!$D$4:$D$61,$P47-4+47),"")</f>
        <v/>
      </c>
      <c r="BM47" s="26">
        <f>IF(48&lt;=$Q47,INDEX('BAZA PRAC'!$D$4:$D$61,$P47-4+48),"")</f>
        <v/>
      </c>
      <c r="BN47" s="26">
        <f>IF(49&lt;=$Q47,INDEX('BAZA PRAC'!$D$4:$D$61,$P47-4+49),"")</f>
        <v/>
      </c>
      <c r="BO47" s="26">
        <f>IF(50&lt;=$Q47,INDEX('BAZA PRAC'!$D$4:$D$61,$P47-4+50),"")</f>
        <v/>
      </c>
      <c r="BP47" s="26">
        <f>IF(51&lt;=$Q47,INDEX('BAZA PRAC'!$D$4:$D$61,$P47-4+51),"")</f>
        <v/>
      </c>
      <c r="BQ47" s="26">
        <f>IF(52&lt;=$Q47,INDEX('BAZA PRAC'!$D$4:$D$61,$P47-4+52),"")</f>
        <v/>
      </c>
      <c r="BR47" s="26">
        <f>IF(53&lt;=$Q47,INDEX('BAZA PRAC'!$D$4:$D$61,$P47-4+53),"")</f>
        <v/>
      </c>
      <c r="BS47" s="26">
        <f>IF(54&lt;=$Q47,INDEX('BAZA PRAC'!$D$4:$D$61,$P47-4+54),"")</f>
        <v/>
      </c>
      <c r="BT47" s="26">
        <f>IF(55&lt;=$Q47,INDEX('BAZA PRAC'!$D$4:$D$61,$P47-4+55),"")</f>
        <v/>
      </c>
      <c r="BU47" s="26">
        <f>IF(56&lt;=$Q47,INDEX('BAZA PRAC'!$D$4:$D$61,$P47-4+56),"")</f>
        <v/>
      </c>
      <c r="BV47" s="26">
        <f>IF(57&lt;=$Q47,INDEX('BAZA PRAC'!$D$4:$D$61,$P47-4+57),"")</f>
        <v/>
      </c>
      <c r="BW47" s="26">
        <f>IF(58&lt;=$Q47,INDEX('BAZA PRAC'!$D$4:$D$61,$P47-4+58),"")</f>
        <v/>
      </c>
      <c r="BX47" s="20" t="n"/>
      <c r="BY47" s="20" t="n"/>
    </row>
    <row r="48">
      <c r="A48" s="27">
        <f>IF($D48="","",COUNTA($D$11:$D48))</f>
        <v/>
      </c>
      <c r="B48" s="27">
        <f>IF($BX48&lt;&gt;"",$BX48,IF($D48="","",IFERROR(INDEX('BAZA PRAC'!$A$4:$A$61,MATCH($D48,'BAZA PRAC'!$D$4:$D$61,0)),"")))</f>
        <v/>
      </c>
      <c r="C48" s="20" t="n"/>
      <c r="D48" s="21" t="n"/>
      <c r="E48" s="27">
        <f>IF($BY48&lt;&gt;"",$BY48,IF($D48="","",IFERROR(INDEX('BAZA PRAC'!$E$4:$E$61,MATCH($D48,'BAZA PRAC'!$D$4:$D$61,0)),"")))</f>
        <v/>
      </c>
      <c r="F48" s="22" t="n"/>
      <c r="G48" s="23" t="n"/>
      <c r="H48" s="23" t="n"/>
      <c r="I48" s="23" t="n"/>
      <c r="J48" s="28">
        <f>IF($D48="","",N(G48)+N(H48)+N(I48))</f>
        <v/>
      </c>
      <c r="K48" s="28">
        <f>IF($D48="","",N(F48)*J48)</f>
        <v/>
      </c>
      <c r="L48" s="25" t="n"/>
      <c r="M48" s="28">
        <f>IF($D48="","",K48*(1-N(L48)))</f>
        <v/>
      </c>
      <c r="N48" s="21" t="n"/>
      <c r="P48" s="26">
        <f>IFERROR(VLOOKUP($C48,USTAWIENIA!$E$2:$H$8,3,FALSE),4)</f>
        <v/>
      </c>
      <c r="Q48" s="26">
        <f>IFERROR(VLOOKUP($C48,USTAWIENIA!$E$2:$H$8,4,FALSE),58)</f>
        <v/>
      </c>
      <c r="R48" s="26">
        <f>IF(1&lt;=$Q48,INDEX('BAZA PRAC'!$D$4:$D$61,$P48-4+1),"")</f>
        <v/>
      </c>
      <c r="S48" s="26">
        <f>IF(2&lt;=$Q48,INDEX('BAZA PRAC'!$D$4:$D$61,$P48-4+2),"")</f>
        <v/>
      </c>
      <c r="T48" s="26">
        <f>IF(3&lt;=$Q48,INDEX('BAZA PRAC'!$D$4:$D$61,$P48-4+3),"")</f>
        <v/>
      </c>
      <c r="U48" s="26">
        <f>IF(4&lt;=$Q48,INDEX('BAZA PRAC'!$D$4:$D$61,$P48-4+4),"")</f>
        <v/>
      </c>
      <c r="V48" s="26">
        <f>IF(5&lt;=$Q48,INDEX('BAZA PRAC'!$D$4:$D$61,$P48-4+5),"")</f>
        <v/>
      </c>
      <c r="W48" s="26">
        <f>IF(6&lt;=$Q48,INDEX('BAZA PRAC'!$D$4:$D$61,$P48-4+6),"")</f>
        <v/>
      </c>
      <c r="X48" s="26">
        <f>IF(7&lt;=$Q48,INDEX('BAZA PRAC'!$D$4:$D$61,$P48-4+7),"")</f>
        <v/>
      </c>
      <c r="Y48" s="26">
        <f>IF(8&lt;=$Q48,INDEX('BAZA PRAC'!$D$4:$D$61,$P48-4+8),"")</f>
        <v/>
      </c>
      <c r="Z48" s="26">
        <f>IF(9&lt;=$Q48,INDEX('BAZA PRAC'!$D$4:$D$61,$P48-4+9),"")</f>
        <v/>
      </c>
      <c r="AA48" s="26">
        <f>IF(10&lt;=$Q48,INDEX('BAZA PRAC'!$D$4:$D$61,$P48-4+10),"")</f>
        <v/>
      </c>
      <c r="AB48" s="26">
        <f>IF(11&lt;=$Q48,INDEX('BAZA PRAC'!$D$4:$D$61,$P48-4+11),"")</f>
        <v/>
      </c>
      <c r="AC48" s="26">
        <f>IF(12&lt;=$Q48,INDEX('BAZA PRAC'!$D$4:$D$61,$P48-4+12),"")</f>
        <v/>
      </c>
      <c r="AD48" s="26">
        <f>IF(13&lt;=$Q48,INDEX('BAZA PRAC'!$D$4:$D$61,$P48-4+13),"")</f>
        <v/>
      </c>
      <c r="AE48" s="26">
        <f>IF(14&lt;=$Q48,INDEX('BAZA PRAC'!$D$4:$D$61,$P48-4+14),"")</f>
        <v/>
      </c>
      <c r="AF48" s="26">
        <f>IF(15&lt;=$Q48,INDEX('BAZA PRAC'!$D$4:$D$61,$P48-4+15),"")</f>
        <v/>
      </c>
      <c r="AG48" s="26">
        <f>IF(16&lt;=$Q48,INDEX('BAZA PRAC'!$D$4:$D$61,$P48-4+16),"")</f>
        <v/>
      </c>
      <c r="AH48" s="26">
        <f>IF(17&lt;=$Q48,INDEX('BAZA PRAC'!$D$4:$D$61,$P48-4+17),"")</f>
        <v/>
      </c>
      <c r="AI48" s="26">
        <f>IF(18&lt;=$Q48,INDEX('BAZA PRAC'!$D$4:$D$61,$P48-4+18),"")</f>
        <v/>
      </c>
      <c r="AJ48" s="26">
        <f>IF(19&lt;=$Q48,INDEX('BAZA PRAC'!$D$4:$D$61,$P48-4+19),"")</f>
        <v/>
      </c>
      <c r="AK48" s="26">
        <f>IF(20&lt;=$Q48,INDEX('BAZA PRAC'!$D$4:$D$61,$P48-4+20),"")</f>
        <v/>
      </c>
      <c r="AL48" s="26">
        <f>IF(21&lt;=$Q48,INDEX('BAZA PRAC'!$D$4:$D$61,$P48-4+21),"")</f>
        <v/>
      </c>
      <c r="AM48" s="26">
        <f>IF(22&lt;=$Q48,INDEX('BAZA PRAC'!$D$4:$D$61,$P48-4+22),"")</f>
        <v/>
      </c>
      <c r="AN48" s="26">
        <f>IF(23&lt;=$Q48,INDEX('BAZA PRAC'!$D$4:$D$61,$P48-4+23),"")</f>
        <v/>
      </c>
      <c r="AO48" s="26">
        <f>IF(24&lt;=$Q48,INDEX('BAZA PRAC'!$D$4:$D$61,$P48-4+24),"")</f>
        <v/>
      </c>
      <c r="AP48" s="26">
        <f>IF(25&lt;=$Q48,INDEX('BAZA PRAC'!$D$4:$D$61,$P48-4+25),"")</f>
        <v/>
      </c>
      <c r="AQ48" s="26">
        <f>IF(26&lt;=$Q48,INDEX('BAZA PRAC'!$D$4:$D$61,$P48-4+26),"")</f>
        <v/>
      </c>
      <c r="AR48" s="26">
        <f>IF(27&lt;=$Q48,INDEX('BAZA PRAC'!$D$4:$D$61,$P48-4+27),"")</f>
        <v/>
      </c>
      <c r="AS48" s="26">
        <f>IF(28&lt;=$Q48,INDEX('BAZA PRAC'!$D$4:$D$61,$P48-4+28),"")</f>
        <v/>
      </c>
      <c r="AT48" s="26">
        <f>IF(29&lt;=$Q48,INDEX('BAZA PRAC'!$D$4:$D$61,$P48-4+29),"")</f>
        <v/>
      </c>
      <c r="AU48" s="26">
        <f>IF(30&lt;=$Q48,INDEX('BAZA PRAC'!$D$4:$D$61,$P48-4+30),"")</f>
        <v/>
      </c>
      <c r="AV48" s="26">
        <f>IF(31&lt;=$Q48,INDEX('BAZA PRAC'!$D$4:$D$61,$P48-4+31),"")</f>
        <v/>
      </c>
      <c r="AW48" s="26">
        <f>IF(32&lt;=$Q48,INDEX('BAZA PRAC'!$D$4:$D$61,$P48-4+32),"")</f>
        <v/>
      </c>
      <c r="AX48" s="26">
        <f>IF(33&lt;=$Q48,INDEX('BAZA PRAC'!$D$4:$D$61,$P48-4+33),"")</f>
        <v/>
      </c>
      <c r="AY48" s="26">
        <f>IF(34&lt;=$Q48,INDEX('BAZA PRAC'!$D$4:$D$61,$P48-4+34),"")</f>
        <v/>
      </c>
      <c r="AZ48" s="26">
        <f>IF(35&lt;=$Q48,INDEX('BAZA PRAC'!$D$4:$D$61,$P48-4+35),"")</f>
        <v/>
      </c>
      <c r="BA48" s="26">
        <f>IF(36&lt;=$Q48,INDEX('BAZA PRAC'!$D$4:$D$61,$P48-4+36),"")</f>
        <v/>
      </c>
      <c r="BB48" s="26">
        <f>IF(37&lt;=$Q48,INDEX('BAZA PRAC'!$D$4:$D$61,$P48-4+37),"")</f>
        <v/>
      </c>
      <c r="BC48" s="26">
        <f>IF(38&lt;=$Q48,INDEX('BAZA PRAC'!$D$4:$D$61,$P48-4+38),"")</f>
        <v/>
      </c>
      <c r="BD48" s="26">
        <f>IF(39&lt;=$Q48,INDEX('BAZA PRAC'!$D$4:$D$61,$P48-4+39),"")</f>
        <v/>
      </c>
      <c r="BE48" s="26">
        <f>IF(40&lt;=$Q48,INDEX('BAZA PRAC'!$D$4:$D$61,$P48-4+40),"")</f>
        <v/>
      </c>
      <c r="BF48" s="26">
        <f>IF(41&lt;=$Q48,INDEX('BAZA PRAC'!$D$4:$D$61,$P48-4+41),"")</f>
        <v/>
      </c>
      <c r="BG48" s="26">
        <f>IF(42&lt;=$Q48,INDEX('BAZA PRAC'!$D$4:$D$61,$P48-4+42),"")</f>
        <v/>
      </c>
      <c r="BH48" s="26">
        <f>IF(43&lt;=$Q48,INDEX('BAZA PRAC'!$D$4:$D$61,$P48-4+43),"")</f>
        <v/>
      </c>
      <c r="BI48" s="26">
        <f>IF(44&lt;=$Q48,INDEX('BAZA PRAC'!$D$4:$D$61,$P48-4+44),"")</f>
        <v/>
      </c>
      <c r="BJ48" s="26">
        <f>IF(45&lt;=$Q48,INDEX('BAZA PRAC'!$D$4:$D$61,$P48-4+45),"")</f>
        <v/>
      </c>
      <c r="BK48" s="26">
        <f>IF(46&lt;=$Q48,INDEX('BAZA PRAC'!$D$4:$D$61,$P48-4+46),"")</f>
        <v/>
      </c>
      <c r="BL48" s="26">
        <f>IF(47&lt;=$Q48,INDEX('BAZA PRAC'!$D$4:$D$61,$P48-4+47),"")</f>
        <v/>
      </c>
      <c r="BM48" s="26">
        <f>IF(48&lt;=$Q48,INDEX('BAZA PRAC'!$D$4:$D$61,$P48-4+48),"")</f>
        <v/>
      </c>
      <c r="BN48" s="26">
        <f>IF(49&lt;=$Q48,INDEX('BAZA PRAC'!$D$4:$D$61,$P48-4+49),"")</f>
        <v/>
      </c>
      <c r="BO48" s="26">
        <f>IF(50&lt;=$Q48,INDEX('BAZA PRAC'!$D$4:$D$61,$P48-4+50),"")</f>
        <v/>
      </c>
      <c r="BP48" s="26">
        <f>IF(51&lt;=$Q48,INDEX('BAZA PRAC'!$D$4:$D$61,$P48-4+51),"")</f>
        <v/>
      </c>
      <c r="BQ48" s="26">
        <f>IF(52&lt;=$Q48,INDEX('BAZA PRAC'!$D$4:$D$61,$P48-4+52),"")</f>
        <v/>
      </c>
      <c r="BR48" s="26">
        <f>IF(53&lt;=$Q48,INDEX('BAZA PRAC'!$D$4:$D$61,$P48-4+53),"")</f>
        <v/>
      </c>
      <c r="BS48" s="26">
        <f>IF(54&lt;=$Q48,INDEX('BAZA PRAC'!$D$4:$D$61,$P48-4+54),"")</f>
        <v/>
      </c>
      <c r="BT48" s="26">
        <f>IF(55&lt;=$Q48,INDEX('BAZA PRAC'!$D$4:$D$61,$P48-4+55),"")</f>
        <v/>
      </c>
      <c r="BU48" s="26">
        <f>IF(56&lt;=$Q48,INDEX('BAZA PRAC'!$D$4:$D$61,$P48-4+56),"")</f>
        <v/>
      </c>
      <c r="BV48" s="26">
        <f>IF(57&lt;=$Q48,INDEX('BAZA PRAC'!$D$4:$D$61,$P48-4+57),"")</f>
        <v/>
      </c>
      <c r="BW48" s="26">
        <f>IF(58&lt;=$Q48,INDEX('BAZA PRAC'!$D$4:$D$61,$P48-4+58),"")</f>
        <v/>
      </c>
      <c r="BX48" s="20" t="n"/>
      <c r="BY48" s="20" t="n"/>
    </row>
    <row r="49">
      <c r="A49" s="19">
        <f>IF($D49="","",COUNTA($D$11:$D49))</f>
        <v/>
      </c>
      <c r="B49" s="19">
        <f>IF($BX49&lt;&gt;"",$BX49,IF($D49="","",IFERROR(INDEX('BAZA PRAC'!$A$4:$A$61,MATCH($D49,'BAZA PRAC'!$D$4:$D$61,0)),"")))</f>
        <v/>
      </c>
      <c r="C49" s="20" t="n"/>
      <c r="D49" s="21" t="n"/>
      <c r="E49" s="19">
        <f>IF($BY49&lt;&gt;"",$BY49,IF($D49="","",IFERROR(INDEX('BAZA PRAC'!$E$4:$E$61,MATCH($D49,'BAZA PRAC'!$D$4:$D$61,0)),"")))</f>
        <v/>
      </c>
      <c r="F49" s="22" t="n"/>
      <c r="G49" s="23" t="n"/>
      <c r="H49" s="23" t="n"/>
      <c r="I49" s="23" t="n"/>
      <c r="J49" s="24">
        <f>IF($D49="","",N(G49)+N(H49)+N(I49))</f>
        <v/>
      </c>
      <c r="K49" s="24">
        <f>IF($D49="","",N(F49)*J49)</f>
        <v/>
      </c>
      <c r="L49" s="25" t="n"/>
      <c r="M49" s="24">
        <f>IF($D49="","",K49*(1-N(L49)))</f>
        <v/>
      </c>
      <c r="N49" s="21" t="n"/>
      <c r="P49" s="26">
        <f>IFERROR(VLOOKUP($C49,USTAWIENIA!$E$2:$H$8,3,FALSE),4)</f>
        <v/>
      </c>
      <c r="Q49" s="26">
        <f>IFERROR(VLOOKUP($C49,USTAWIENIA!$E$2:$H$8,4,FALSE),58)</f>
        <v/>
      </c>
      <c r="R49" s="26">
        <f>IF(1&lt;=$Q49,INDEX('BAZA PRAC'!$D$4:$D$61,$P49-4+1),"")</f>
        <v/>
      </c>
      <c r="S49" s="26">
        <f>IF(2&lt;=$Q49,INDEX('BAZA PRAC'!$D$4:$D$61,$P49-4+2),"")</f>
        <v/>
      </c>
      <c r="T49" s="26">
        <f>IF(3&lt;=$Q49,INDEX('BAZA PRAC'!$D$4:$D$61,$P49-4+3),"")</f>
        <v/>
      </c>
      <c r="U49" s="26">
        <f>IF(4&lt;=$Q49,INDEX('BAZA PRAC'!$D$4:$D$61,$P49-4+4),"")</f>
        <v/>
      </c>
      <c r="V49" s="26">
        <f>IF(5&lt;=$Q49,INDEX('BAZA PRAC'!$D$4:$D$61,$P49-4+5),"")</f>
        <v/>
      </c>
      <c r="W49" s="26">
        <f>IF(6&lt;=$Q49,INDEX('BAZA PRAC'!$D$4:$D$61,$P49-4+6),"")</f>
        <v/>
      </c>
      <c r="X49" s="26">
        <f>IF(7&lt;=$Q49,INDEX('BAZA PRAC'!$D$4:$D$61,$P49-4+7),"")</f>
        <v/>
      </c>
      <c r="Y49" s="26">
        <f>IF(8&lt;=$Q49,INDEX('BAZA PRAC'!$D$4:$D$61,$P49-4+8),"")</f>
        <v/>
      </c>
      <c r="Z49" s="26">
        <f>IF(9&lt;=$Q49,INDEX('BAZA PRAC'!$D$4:$D$61,$P49-4+9),"")</f>
        <v/>
      </c>
      <c r="AA49" s="26">
        <f>IF(10&lt;=$Q49,INDEX('BAZA PRAC'!$D$4:$D$61,$P49-4+10),"")</f>
        <v/>
      </c>
      <c r="AB49" s="26">
        <f>IF(11&lt;=$Q49,INDEX('BAZA PRAC'!$D$4:$D$61,$P49-4+11),"")</f>
        <v/>
      </c>
      <c r="AC49" s="26">
        <f>IF(12&lt;=$Q49,INDEX('BAZA PRAC'!$D$4:$D$61,$P49-4+12),"")</f>
        <v/>
      </c>
      <c r="AD49" s="26">
        <f>IF(13&lt;=$Q49,INDEX('BAZA PRAC'!$D$4:$D$61,$P49-4+13),"")</f>
        <v/>
      </c>
      <c r="AE49" s="26">
        <f>IF(14&lt;=$Q49,INDEX('BAZA PRAC'!$D$4:$D$61,$P49-4+14),"")</f>
        <v/>
      </c>
      <c r="AF49" s="26">
        <f>IF(15&lt;=$Q49,INDEX('BAZA PRAC'!$D$4:$D$61,$P49-4+15),"")</f>
        <v/>
      </c>
      <c r="AG49" s="26">
        <f>IF(16&lt;=$Q49,INDEX('BAZA PRAC'!$D$4:$D$61,$P49-4+16),"")</f>
        <v/>
      </c>
      <c r="AH49" s="26">
        <f>IF(17&lt;=$Q49,INDEX('BAZA PRAC'!$D$4:$D$61,$P49-4+17),"")</f>
        <v/>
      </c>
      <c r="AI49" s="26">
        <f>IF(18&lt;=$Q49,INDEX('BAZA PRAC'!$D$4:$D$61,$P49-4+18),"")</f>
        <v/>
      </c>
      <c r="AJ49" s="26">
        <f>IF(19&lt;=$Q49,INDEX('BAZA PRAC'!$D$4:$D$61,$P49-4+19),"")</f>
        <v/>
      </c>
      <c r="AK49" s="26">
        <f>IF(20&lt;=$Q49,INDEX('BAZA PRAC'!$D$4:$D$61,$P49-4+20),"")</f>
        <v/>
      </c>
      <c r="AL49" s="26">
        <f>IF(21&lt;=$Q49,INDEX('BAZA PRAC'!$D$4:$D$61,$P49-4+21),"")</f>
        <v/>
      </c>
      <c r="AM49" s="26">
        <f>IF(22&lt;=$Q49,INDEX('BAZA PRAC'!$D$4:$D$61,$P49-4+22),"")</f>
        <v/>
      </c>
      <c r="AN49" s="26">
        <f>IF(23&lt;=$Q49,INDEX('BAZA PRAC'!$D$4:$D$61,$P49-4+23),"")</f>
        <v/>
      </c>
      <c r="AO49" s="26">
        <f>IF(24&lt;=$Q49,INDEX('BAZA PRAC'!$D$4:$D$61,$P49-4+24),"")</f>
        <v/>
      </c>
      <c r="AP49" s="26">
        <f>IF(25&lt;=$Q49,INDEX('BAZA PRAC'!$D$4:$D$61,$P49-4+25),"")</f>
        <v/>
      </c>
      <c r="AQ49" s="26">
        <f>IF(26&lt;=$Q49,INDEX('BAZA PRAC'!$D$4:$D$61,$P49-4+26),"")</f>
        <v/>
      </c>
      <c r="AR49" s="26">
        <f>IF(27&lt;=$Q49,INDEX('BAZA PRAC'!$D$4:$D$61,$P49-4+27),"")</f>
        <v/>
      </c>
      <c r="AS49" s="26">
        <f>IF(28&lt;=$Q49,INDEX('BAZA PRAC'!$D$4:$D$61,$P49-4+28),"")</f>
        <v/>
      </c>
      <c r="AT49" s="26">
        <f>IF(29&lt;=$Q49,INDEX('BAZA PRAC'!$D$4:$D$61,$P49-4+29),"")</f>
        <v/>
      </c>
      <c r="AU49" s="26">
        <f>IF(30&lt;=$Q49,INDEX('BAZA PRAC'!$D$4:$D$61,$P49-4+30),"")</f>
        <v/>
      </c>
      <c r="AV49" s="26">
        <f>IF(31&lt;=$Q49,INDEX('BAZA PRAC'!$D$4:$D$61,$P49-4+31),"")</f>
        <v/>
      </c>
      <c r="AW49" s="26">
        <f>IF(32&lt;=$Q49,INDEX('BAZA PRAC'!$D$4:$D$61,$P49-4+32),"")</f>
        <v/>
      </c>
      <c r="AX49" s="26">
        <f>IF(33&lt;=$Q49,INDEX('BAZA PRAC'!$D$4:$D$61,$P49-4+33),"")</f>
        <v/>
      </c>
      <c r="AY49" s="26">
        <f>IF(34&lt;=$Q49,INDEX('BAZA PRAC'!$D$4:$D$61,$P49-4+34),"")</f>
        <v/>
      </c>
      <c r="AZ49" s="26">
        <f>IF(35&lt;=$Q49,INDEX('BAZA PRAC'!$D$4:$D$61,$P49-4+35),"")</f>
        <v/>
      </c>
      <c r="BA49" s="26">
        <f>IF(36&lt;=$Q49,INDEX('BAZA PRAC'!$D$4:$D$61,$P49-4+36),"")</f>
        <v/>
      </c>
      <c r="BB49" s="26">
        <f>IF(37&lt;=$Q49,INDEX('BAZA PRAC'!$D$4:$D$61,$P49-4+37),"")</f>
        <v/>
      </c>
      <c r="BC49" s="26">
        <f>IF(38&lt;=$Q49,INDEX('BAZA PRAC'!$D$4:$D$61,$P49-4+38),"")</f>
        <v/>
      </c>
      <c r="BD49" s="26">
        <f>IF(39&lt;=$Q49,INDEX('BAZA PRAC'!$D$4:$D$61,$P49-4+39),"")</f>
        <v/>
      </c>
      <c r="BE49" s="26">
        <f>IF(40&lt;=$Q49,INDEX('BAZA PRAC'!$D$4:$D$61,$P49-4+40),"")</f>
        <v/>
      </c>
      <c r="BF49" s="26">
        <f>IF(41&lt;=$Q49,INDEX('BAZA PRAC'!$D$4:$D$61,$P49-4+41),"")</f>
        <v/>
      </c>
      <c r="BG49" s="26">
        <f>IF(42&lt;=$Q49,INDEX('BAZA PRAC'!$D$4:$D$61,$P49-4+42),"")</f>
        <v/>
      </c>
      <c r="BH49" s="26">
        <f>IF(43&lt;=$Q49,INDEX('BAZA PRAC'!$D$4:$D$61,$P49-4+43),"")</f>
        <v/>
      </c>
      <c r="BI49" s="26">
        <f>IF(44&lt;=$Q49,INDEX('BAZA PRAC'!$D$4:$D$61,$P49-4+44),"")</f>
        <v/>
      </c>
      <c r="BJ49" s="26">
        <f>IF(45&lt;=$Q49,INDEX('BAZA PRAC'!$D$4:$D$61,$P49-4+45),"")</f>
        <v/>
      </c>
      <c r="BK49" s="26">
        <f>IF(46&lt;=$Q49,INDEX('BAZA PRAC'!$D$4:$D$61,$P49-4+46),"")</f>
        <v/>
      </c>
      <c r="BL49" s="26">
        <f>IF(47&lt;=$Q49,INDEX('BAZA PRAC'!$D$4:$D$61,$P49-4+47),"")</f>
        <v/>
      </c>
      <c r="BM49" s="26">
        <f>IF(48&lt;=$Q49,INDEX('BAZA PRAC'!$D$4:$D$61,$P49-4+48),"")</f>
        <v/>
      </c>
      <c r="BN49" s="26">
        <f>IF(49&lt;=$Q49,INDEX('BAZA PRAC'!$D$4:$D$61,$P49-4+49),"")</f>
        <v/>
      </c>
      <c r="BO49" s="26">
        <f>IF(50&lt;=$Q49,INDEX('BAZA PRAC'!$D$4:$D$61,$P49-4+50),"")</f>
        <v/>
      </c>
      <c r="BP49" s="26">
        <f>IF(51&lt;=$Q49,INDEX('BAZA PRAC'!$D$4:$D$61,$P49-4+51),"")</f>
        <v/>
      </c>
      <c r="BQ49" s="26">
        <f>IF(52&lt;=$Q49,INDEX('BAZA PRAC'!$D$4:$D$61,$P49-4+52),"")</f>
        <v/>
      </c>
      <c r="BR49" s="26">
        <f>IF(53&lt;=$Q49,INDEX('BAZA PRAC'!$D$4:$D$61,$P49-4+53),"")</f>
        <v/>
      </c>
      <c r="BS49" s="26">
        <f>IF(54&lt;=$Q49,INDEX('BAZA PRAC'!$D$4:$D$61,$P49-4+54),"")</f>
        <v/>
      </c>
      <c r="BT49" s="26">
        <f>IF(55&lt;=$Q49,INDEX('BAZA PRAC'!$D$4:$D$61,$P49-4+55),"")</f>
        <v/>
      </c>
      <c r="BU49" s="26">
        <f>IF(56&lt;=$Q49,INDEX('BAZA PRAC'!$D$4:$D$61,$P49-4+56),"")</f>
        <v/>
      </c>
      <c r="BV49" s="26">
        <f>IF(57&lt;=$Q49,INDEX('BAZA PRAC'!$D$4:$D$61,$P49-4+57),"")</f>
        <v/>
      </c>
      <c r="BW49" s="26">
        <f>IF(58&lt;=$Q49,INDEX('BAZA PRAC'!$D$4:$D$61,$P49-4+58),"")</f>
        <v/>
      </c>
      <c r="BX49" s="20" t="n"/>
      <c r="BY49" s="20" t="n"/>
    </row>
    <row r="50">
      <c r="A50" s="27">
        <f>IF($D50="","",COUNTA($D$11:$D50))</f>
        <v/>
      </c>
      <c r="B50" s="27">
        <f>IF($BX50&lt;&gt;"",$BX50,IF($D50="","",IFERROR(INDEX('BAZA PRAC'!$A$4:$A$61,MATCH($D50,'BAZA PRAC'!$D$4:$D$61,0)),"")))</f>
        <v/>
      </c>
      <c r="C50" s="20" t="n"/>
      <c r="D50" s="21" t="n"/>
      <c r="E50" s="27">
        <f>IF($BY50&lt;&gt;"",$BY50,IF($D50="","",IFERROR(INDEX('BAZA PRAC'!$E$4:$E$61,MATCH($D50,'BAZA PRAC'!$D$4:$D$61,0)),"")))</f>
        <v/>
      </c>
      <c r="F50" s="22" t="n"/>
      <c r="G50" s="23" t="n"/>
      <c r="H50" s="23" t="n"/>
      <c r="I50" s="23" t="n"/>
      <c r="J50" s="28">
        <f>IF($D50="","",N(G50)+N(H50)+N(I50))</f>
        <v/>
      </c>
      <c r="K50" s="28">
        <f>IF($D50="","",N(F50)*J50)</f>
        <v/>
      </c>
      <c r="L50" s="25" t="n"/>
      <c r="M50" s="28">
        <f>IF($D50="","",K50*(1-N(L50)))</f>
        <v/>
      </c>
      <c r="N50" s="21" t="n"/>
      <c r="P50" s="26">
        <f>IFERROR(VLOOKUP($C50,USTAWIENIA!$E$2:$H$8,3,FALSE),4)</f>
        <v/>
      </c>
      <c r="Q50" s="26">
        <f>IFERROR(VLOOKUP($C50,USTAWIENIA!$E$2:$H$8,4,FALSE),58)</f>
        <v/>
      </c>
      <c r="R50" s="26">
        <f>IF(1&lt;=$Q50,INDEX('BAZA PRAC'!$D$4:$D$61,$P50-4+1),"")</f>
        <v/>
      </c>
      <c r="S50" s="26">
        <f>IF(2&lt;=$Q50,INDEX('BAZA PRAC'!$D$4:$D$61,$P50-4+2),"")</f>
        <v/>
      </c>
      <c r="T50" s="26">
        <f>IF(3&lt;=$Q50,INDEX('BAZA PRAC'!$D$4:$D$61,$P50-4+3),"")</f>
        <v/>
      </c>
      <c r="U50" s="26">
        <f>IF(4&lt;=$Q50,INDEX('BAZA PRAC'!$D$4:$D$61,$P50-4+4),"")</f>
        <v/>
      </c>
      <c r="V50" s="26">
        <f>IF(5&lt;=$Q50,INDEX('BAZA PRAC'!$D$4:$D$61,$P50-4+5),"")</f>
        <v/>
      </c>
      <c r="W50" s="26">
        <f>IF(6&lt;=$Q50,INDEX('BAZA PRAC'!$D$4:$D$61,$P50-4+6),"")</f>
        <v/>
      </c>
      <c r="X50" s="26">
        <f>IF(7&lt;=$Q50,INDEX('BAZA PRAC'!$D$4:$D$61,$P50-4+7),"")</f>
        <v/>
      </c>
      <c r="Y50" s="26">
        <f>IF(8&lt;=$Q50,INDEX('BAZA PRAC'!$D$4:$D$61,$P50-4+8),"")</f>
        <v/>
      </c>
      <c r="Z50" s="26">
        <f>IF(9&lt;=$Q50,INDEX('BAZA PRAC'!$D$4:$D$61,$P50-4+9),"")</f>
        <v/>
      </c>
      <c r="AA50" s="26">
        <f>IF(10&lt;=$Q50,INDEX('BAZA PRAC'!$D$4:$D$61,$P50-4+10),"")</f>
        <v/>
      </c>
      <c r="AB50" s="26">
        <f>IF(11&lt;=$Q50,INDEX('BAZA PRAC'!$D$4:$D$61,$P50-4+11),"")</f>
        <v/>
      </c>
      <c r="AC50" s="26">
        <f>IF(12&lt;=$Q50,INDEX('BAZA PRAC'!$D$4:$D$61,$P50-4+12),"")</f>
        <v/>
      </c>
      <c r="AD50" s="26">
        <f>IF(13&lt;=$Q50,INDEX('BAZA PRAC'!$D$4:$D$61,$P50-4+13),"")</f>
        <v/>
      </c>
      <c r="AE50" s="26">
        <f>IF(14&lt;=$Q50,INDEX('BAZA PRAC'!$D$4:$D$61,$P50-4+14),"")</f>
        <v/>
      </c>
      <c r="AF50" s="26">
        <f>IF(15&lt;=$Q50,INDEX('BAZA PRAC'!$D$4:$D$61,$P50-4+15),"")</f>
        <v/>
      </c>
      <c r="AG50" s="26">
        <f>IF(16&lt;=$Q50,INDEX('BAZA PRAC'!$D$4:$D$61,$P50-4+16),"")</f>
        <v/>
      </c>
      <c r="AH50" s="26">
        <f>IF(17&lt;=$Q50,INDEX('BAZA PRAC'!$D$4:$D$61,$P50-4+17),"")</f>
        <v/>
      </c>
      <c r="AI50" s="26">
        <f>IF(18&lt;=$Q50,INDEX('BAZA PRAC'!$D$4:$D$61,$P50-4+18),"")</f>
        <v/>
      </c>
      <c r="AJ50" s="26">
        <f>IF(19&lt;=$Q50,INDEX('BAZA PRAC'!$D$4:$D$61,$P50-4+19),"")</f>
        <v/>
      </c>
      <c r="AK50" s="26">
        <f>IF(20&lt;=$Q50,INDEX('BAZA PRAC'!$D$4:$D$61,$P50-4+20),"")</f>
        <v/>
      </c>
      <c r="AL50" s="26">
        <f>IF(21&lt;=$Q50,INDEX('BAZA PRAC'!$D$4:$D$61,$P50-4+21),"")</f>
        <v/>
      </c>
      <c r="AM50" s="26">
        <f>IF(22&lt;=$Q50,INDEX('BAZA PRAC'!$D$4:$D$61,$P50-4+22),"")</f>
        <v/>
      </c>
      <c r="AN50" s="26">
        <f>IF(23&lt;=$Q50,INDEX('BAZA PRAC'!$D$4:$D$61,$P50-4+23),"")</f>
        <v/>
      </c>
      <c r="AO50" s="26">
        <f>IF(24&lt;=$Q50,INDEX('BAZA PRAC'!$D$4:$D$61,$P50-4+24),"")</f>
        <v/>
      </c>
      <c r="AP50" s="26">
        <f>IF(25&lt;=$Q50,INDEX('BAZA PRAC'!$D$4:$D$61,$P50-4+25),"")</f>
        <v/>
      </c>
      <c r="AQ50" s="26">
        <f>IF(26&lt;=$Q50,INDEX('BAZA PRAC'!$D$4:$D$61,$P50-4+26),"")</f>
        <v/>
      </c>
      <c r="AR50" s="26">
        <f>IF(27&lt;=$Q50,INDEX('BAZA PRAC'!$D$4:$D$61,$P50-4+27),"")</f>
        <v/>
      </c>
      <c r="AS50" s="26">
        <f>IF(28&lt;=$Q50,INDEX('BAZA PRAC'!$D$4:$D$61,$P50-4+28),"")</f>
        <v/>
      </c>
      <c r="AT50" s="26">
        <f>IF(29&lt;=$Q50,INDEX('BAZA PRAC'!$D$4:$D$61,$P50-4+29),"")</f>
        <v/>
      </c>
      <c r="AU50" s="26">
        <f>IF(30&lt;=$Q50,INDEX('BAZA PRAC'!$D$4:$D$61,$P50-4+30),"")</f>
        <v/>
      </c>
      <c r="AV50" s="26">
        <f>IF(31&lt;=$Q50,INDEX('BAZA PRAC'!$D$4:$D$61,$P50-4+31),"")</f>
        <v/>
      </c>
      <c r="AW50" s="26">
        <f>IF(32&lt;=$Q50,INDEX('BAZA PRAC'!$D$4:$D$61,$P50-4+32),"")</f>
        <v/>
      </c>
      <c r="AX50" s="26">
        <f>IF(33&lt;=$Q50,INDEX('BAZA PRAC'!$D$4:$D$61,$P50-4+33),"")</f>
        <v/>
      </c>
      <c r="AY50" s="26">
        <f>IF(34&lt;=$Q50,INDEX('BAZA PRAC'!$D$4:$D$61,$P50-4+34),"")</f>
        <v/>
      </c>
      <c r="AZ50" s="26">
        <f>IF(35&lt;=$Q50,INDEX('BAZA PRAC'!$D$4:$D$61,$P50-4+35),"")</f>
        <v/>
      </c>
      <c r="BA50" s="26">
        <f>IF(36&lt;=$Q50,INDEX('BAZA PRAC'!$D$4:$D$61,$P50-4+36),"")</f>
        <v/>
      </c>
      <c r="BB50" s="26">
        <f>IF(37&lt;=$Q50,INDEX('BAZA PRAC'!$D$4:$D$61,$P50-4+37),"")</f>
        <v/>
      </c>
      <c r="BC50" s="26">
        <f>IF(38&lt;=$Q50,INDEX('BAZA PRAC'!$D$4:$D$61,$P50-4+38),"")</f>
        <v/>
      </c>
      <c r="BD50" s="26">
        <f>IF(39&lt;=$Q50,INDEX('BAZA PRAC'!$D$4:$D$61,$P50-4+39),"")</f>
        <v/>
      </c>
      <c r="BE50" s="26">
        <f>IF(40&lt;=$Q50,INDEX('BAZA PRAC'!$D$4:$D$61,$P50-4+40),"")</f>
        <v/>
      </c>
      <c r="BF50" s="26">
        <f>IF(41&lt;=$Q50,INDEX('BAZA PRAC'!$D$4:$D$61,$P50-4+41),"")</f>
        <v/>
      </c>
      <c r="BG50" s="26">
        <f>IF(42&lt;=$Q50,INDEX('BAZA PRAC'!$D$4:$D$61,$P50-4+42),"")</f>
        <v/>
      </c>
      <c r="BH50" s="26">
        <f>IF(43&lt;=$Q50,INDEX('BAZA PRAC'!$D$4:$D$61,$P50-4+43),"")</f>
        <v/>
      </c>
      <c r="BI50" s="26">
        <f>IF(44&lt;=$Q50,INDEX('BAZA PRAC'!$D$4:$D$61,$P50-4+44),"")</f>
        <v/>
      </c>
      <c r="BJ50" s="26">
        <f>IF(45&lt;=$Q50,INDEX('BAZA PRAC'!$D$4:$D$61,$P50-4+45),"")</f>
        <v/>
      </c>
      <c r="BK50" s="26">
        <f>IF(46&lt;=$Q50,INDEX('BAZA PRAC'!$D$4:$D$61,$P50-4+46),"")</f>
        <v/>
      </c>
      <c r="BL50" s="26">
        <f>IF(47&lt;=$Q50,INDEX('BAZA PRAC'!$D$4:$D$61,$P50-4+47),"")</f>
        <v/>
      </c>
      <c r="BM50" s="26">
        <f>IF(48&lt;=$Q50,INDEX('BAZA PRAC'!$D$4:$D$61,$P50-4+48),"")</f>
        <v/>
      </c>
      <c r="BN50" s="26">
        <f>IF(49&lt;=$Q50,INDEX('BAZA PRAC'!$D$4:$D$61,$P50-4+49),"")</f>
        <v/>
      </c>
      <c r="BO50" s="26">
        <f>IF(50&lt;=$Q50,INDEX('BAZA PRAC'!$D$4:$D$61,$P50-4+50),"")</f>
        <v/>
      </c>
      <c r="BP50" s="26">
        <f>IF(51&lt;=$Q50,INDEX('BAZA PRAC'!$D$4:$D$61,$P50-4+51),"")</f>
        <v/>
      </c>
      <c r="BQ50" s="26">
        <f>IF(52&lt;=$Q50,INDEX('BAZA PRAC'!$D$4:$D$61,$P50-4+52),"")</f>
        <v/>
      </c>
      <c r="BR50" s="26">
        <f>IF(53&lt;=$Q50,INDEX('BAZA PRAC'!$D$4:$D$61,$P50-4+53),"")</f>
        <v/>
      </c>
      <c r="BS50" s="26">
        <f>IF(54&lt;=$Q50,INDEX('BAZA PRAC'!$D$4:$D$61,$P50-4+54),"")</f>
        <v/>
      </c>
      <c r="BT50" s="26">
        <f>IF(55&lt;=$Q50,INDEX('BAZA PRAC'!$D$4:$D$61,$P50-4+55),"")</f>
        <v/>
      </c>
      <c r="BU50" s="26">
        <f>IF(56&lt;=$Q50,INDEX('BAZA PRAC'!$D$4:$D$61,$P50-4+56),"")</f>
        <v/>
      </c>
      <c r="BV50" s="26">
        <f>IF(57&lt;=$Q50,INDEX('BAZA PRAC'!$D$4:$D$61,$P50-4+57),"")</f>
        <v/>
      </c>
      <c r="BW50" s="26">
        <f>IF(58&lt;=$Q50,INDEX('BAZA PRAC'!$D$4:$D$61,$P50-4+58),"")</f>
        <v/>
      </c>
      <c r="BX50" s="20" t="n"/>
      <c r="BY50" s="20" t="n"/>
    </row>
    <row r="51">
      <c r="A51" s="19">
        <f>IF($D51="","",COUNTA($D$11:$D51))</f>
        <v/>
      </c>
      <c r="B51" s="19">
        <f>IF($BX51&lt;&gt;"",$BX51,IF($D51="","",IFERROR(INDEX('BAZA PRAC'!$A$4:$A$61,MATCH($D51,'BAZA PRAC'!$D$4:$D$61,0)),"")))</f>
        <v/>
      </c>
      <c r="C51" s="20" t="n"/>
      <c r="D51" s="21" t="n"/>
      <c r="E51" s="19">
        <f>IF($BY51&lt;&gt;"",$BY51,IF($D51="","",IFERROR(INDEX('BAZA PRAC'!$E$4:$E$61,MATCH($D51,'BAZA PRAC'!$D$4:$D$61,0)),"")))</f>
        <v/>
      </c>
      <c r="F51" s="22" t="n"/>
      <c r="G51" s="23" t="n"/>
      <c r="H51" s="23" t="n"/>
      <c r="I51" s="23" t="n"/>
      <c r="J51" s="24">
        <f>IF($D51="","",N(G51)+N(H51)+N(I51))</f>
        <v/>
      </c>
      <c r="K51" s="24">
        <f>IF($D51="","",N(F51)*J51)</f>
        <v/>
      </c>
      <c r="L51" s="25" t="n"/>
      <c r="M51" s="24">
        <f>IF($D51="","",K51*(1-N(L51)))</f>
        <v/>
      </c>
      <c r="N51" s="21" t="n"/>
      <c r="P51" s="26">
        <f>IFERROR(VLOOKUP($C51,USTAWIENIA!$E$2:$H$8,3,FALSE),4)</f>
        <v/>
      </c>
      <c r="Q51" s="26">
        <f>IFERROR(VLOOKUP($C51,USTAWIENIA!$E$2:$H$8,4,FALSE),58)</f>
        <v/>
      </c>
      <c r="R51" s="26">
        <f>IF(1&lt;=$Q51,INDEX('BAZA PRAC'!$D$4:$D$61,$P51-4+1),"")</f>
        <v/>
      </c>
      <c r="S51" s="26">
        <f>IF(2&lt;=$Q51,INDEX('BAZA PRAC'!$D$4:$D$61,$P51-4+2),"")</f>
        <v/>
      </c>
      <c r="T51" s="26">
        <f>IF(3&lt;=$Q51,INDEX('BAZA PRAC'!$D$4:$D$61,$P51-4+3),"")</f>
        <v/>
      </c>
      <c r="U51" s="26">
        <f>IF(4&lt;=$Q51,INDEX('BAZA PRAC'!$D$4:$D$61,$P51-4+4),"")</f>
        <v/>
      </c>
      <c r="V51" s="26">
        <f>IF(5&lt;=$Q51,INDEX('BAZA PRAC'!$D$4:$D$61,$P51-4+5),"")</f>
        <v/>
      </c>
      <c r="W51" s="26">
        <f>IF(6&lt;=$Q51,INDEX('BAZA PRAC'!$D$4:$D$61,$P51-4+6),"")</f>
        <v/>
      </c>
      <c r="X51" s="26">
        <f>IF(7&lt;=$Q51,INDEX('BAZA PRAC'!$D$4:$D$61,$P51-4+7),"")</f>
        <v/>
      </c>
      <c r="Y51" s="26">
        <f>IF(8&lt;=$Q51,INDEX('BAZA PRAC'!$D$4:$D$61,$P51-4+8),"")</f>
        <v/>
      </c>
      <c r="Z51" s="26">
        <f>IF(9&lt;=$Q51,INDEX('BAZA PRAC'!$D$4:$D$61,$P51-4+9),"")</f>
        <v/>
      </c>
      <c r="AA51" s="26">
        <f>IF(10&lt;=$Q51,INDEX('BAZA PRAC'!$D$4:$D$61,$P51-4+10),"")</f>
        <v/>
      </c>
      <c r="AB51" s="26">
        <f>IF(11&lt;=$Q51,INDEX('BAZA PRAC'!$D$4:$D$61,$P51-4+11),"")</f>
        <v/>
      </c>
      <c r="AC51" s="26">
        <f>IF(12&lt;=$Q51,INDEX('BAZA PRAC'!$D$4:$D$61,$P51-4+12),"")</f>
        <v/>
      </c>
      <c r="AD51" s="26">
        <f>IF(13&lt;=$Q51,INDEX('BAZA PRAC'!$D$4:$D$61,$P51-4+13),"")</f>
        <v/>
      </c>
      <c r="AE51" s="26">
        <f>IF(14&lt;=$Q51,INDEX('BAZA PRAC'!$D$4:$D$61,$P51-4+14),"")</f>
        <v/>
      </c>
      <c r="AF51" s="26">
        <f>IF(15&lt;=$Q51,INDEX('BAZA PRAC'!$D$4:$D$61,$P51-4+15),"")</f>
        <v/>
      </c>
      <c r="AG51" s="26">
        <f>IF(16&lt;=$Q51,INDEX('BAZA PRAC'!$D$4:$D$61,$P51-4+16),"")</f>
        <v/>
      </c>
      <c r="AH51" s="26">
        <f>IF(17&lt;=$Q51,INDEX('BAZA PRAC'!$D$4:$D$61,$P51-4+17),"")</f>
        <v/>
      </c>
      <c r="AI51" s="26">
        <f>IF(18&lt;=$Q51,INDEX('BAZA PRAC'!$D$4:$D$61,$P51-4+18),"")</f>
        <v/>
      </c>
      <c r="AJ51" s="26">
        <f>IF(19&lt;=$Q51,INDEX('BAZA PRAC'!$D$4:$D$61,$P51-4+19),"")</f>
        <v/>
      </c>
      <c r="AK51" s="26">
        <f>IF(20&lt;=$Q51,INDEX('BAZA PRAC'!$D$4:$D$61,$P51-4+20),"")</f>
        <v/>
      </c>
      <c r="AL51" s="26">
        <f>IF(21&lt;=$Q51,INDEX('BAZA PRAC'!$D$4:$D$61,$P51-4+21),"")</f>
        <v/>
      </c>
      <c r="AM51" s="26">
        <f>IF(22&lt;=$Q51,INDEX('BAZA PRAC'!$D$4:$D$61,$P51-4+22),"")</f>
        <v/>
      </c>
      <c r="AN51" s="26">
        <f>IF(23&lt;=$Q51,INDEX('BAZA PRAC'!$D$4:$D$61,$P51-4+23),"")</f>
        <v/>
      </c>
      <c r="AO51" s="26">
        <f>IF(24&lt;=$Q51,INDEX('BAZA PRAC'!$D$4:$D$61,$P51-4+24),"")</f>
        <v/>
      </c>
      <c r="AP51" s="26">
        <f>IF(25&lt;=$Q51,INDEX('BAZA PRAC'!$D$4:$D$61,$P51-4+25),"")</f>
        <v/>
      </c>
      <c r="AQ51" s="26">
        <f>IF(26&lt;=$Q51,INDEX('BAZA PRAC'!$D$4:$D$61,$P51-4+26),"")</f>
        <v/>
      </c>
      <c r="AR51" s="26">
        <f>IF(27&lt;=$Q51,INDEX('BAZA PRAC'!$D$4:$D$61,$P51-4+27),"")</f>
        <v/>
      </c>
      <c r="AS51" s="26">
        <f>IF(28&lt;=$Q51,INDEX('BAZA PRAC'!$D$4:$D$61,$P51-4+28),"")</f>
        <v/>
      </c>
      <c r="AT51" s="26">
        <f>IF(29&lt;=$Q51,INDEX('BAZA PRAC'!$D$4:$D$61,$P51-4+29),"")</f>
        <v/>
      </c>
      <c r="AU51" s="26">
        <f>IF(30&lt;=$Q51,INDEX('BAZA PRAC'!$D$4:$D$61,$P51-4+30),"")</f>
        <v/>
      </c>
      <c r="AV51" s="26">
        <f>IF(31&lt;=$Q51,INDEX('BAZA PRAC'!$D$4:$D$61,$P51-4+31),"")</f>
        <v/>
      </c>
      <c r="AW51" s="26">
        <f>IF(32&lt;=$Q51,INDEX('BAZA PRAC'!$D$4:$D$61,$P51-4+32),"")</f>
        <v/>
      </c>
      <c r="AX51" s="26">
        <f>IF(33&lt;=$Q51,INDEX('BAZA PRAC'!$D$4:$D$61,$P51-4+33),"")</f>
        <v/>
      </c>
      <c r="AY51" s="26">
        <f>IF(34&lt;=$Q51,INDEX('BAZA PRAC'!$D$4:$D$61,$P51-4+34),"")</f>
        <v/>
      </c>
      <c r="AZ51" s="26">
        <f>IF(35&lt;=$Q51,INDEX('BAZA PRAC'!$D$4:$D$61,$P51-4+35),"")</f>
        <v/>
      </c>
      <c r="BA51" s="26">
        <f>IF(36&lt;=$Q51,INDEX('BAZA PRAC'!$D$4:$D$61,$P51-4+36),"")</f>
        <v/>
      </c>
      <c r="BB51" s="26">
        <f>IF(37&lt;=$Q51,INDEX('BAZA PRAC'!$D$4:$D$61,$P51-4+37),"")</f>
        <v/>
      </c>
      <c r="BC51" s="26">
        <f>IF(38&lt;=$Q51,INDEX('BAZA PRAC'!$D$4:$D$61,$P51-4+38),"")</f>
        <v/>
      </c>
      <c r="BD51" s="26">
        <f>IF(39&lt;=$Q51,INDEX('BAZA PRAC'!$D$4:$D$61,$P51-4+39),"")</f>
        <v/>
      </c>
      <c r="BE51" s="26">
        <f>IF(40&lt;=$Q51,INDEX('BAZA PRAC'!$D$4:$D$61,$P51-4+40),"")</f>
        <v/>
      </c>
      <c r="BF51" s="26">
        <f>IF(41&lt;=$Q51,INDEX('BAZA PRAC'!$D$4:$D$61,$P51-4+41),"")</f>
        <v/>
      </c>
      <c r="BG51" s="26">
        <f>IF(42&lt;=$Q51,INDEX('BAZA PRAC'!$D$4:$D$61,$P51-4+42),"")</f>
        <v/>
      </c>
      <c r="BH51" s="26">
        <f>IF(43&lt;=$Q51,INDEX('BAZA PRAC'!$D$4:$D$61,$P51-4+43),"")</f>
        <v/>
      </c>
      <c r="BI51" s="26">
        <f>IF(44&lt;=$Q51,INDEX('BAZA PRAC'!$D$4:$D$61,$P51-4+44),"")</f>
        <v/>
      </c>
      <c r="BJ51" s="26">
        <f>IF(45&lt;=$Q51,INDEX('BAZA PRAC'!$D$4:$D$61,$P51-4+45),"")</f>
        <v/>
      </c>
      <c r="BK51" s="26">
        <f>IF(46&lt;=$Q51,INDEX('BAZA PRAC'!$D$4:$D$61,$P51-4+46),"")</f>
        <v/>
      </c>
      <c r="BL51" s="26">
        <f>IF(47&lt;=$Q51,INDEX('BAZA PRAC'!$D$4:$D$61,$P51-4+47),"")</f>
        <v/>
      </c>
      <c r="BM51" s="26">
        <f>IF(48&lt;=$Q51,INDEX('BAZA PRAC'!$D$4:$D$61,$P51-4+48),"")</f>
        <v/>
      </c>
      <c r="BN51" s="26">
        <f>IF(49&lt;=$Q51,INDEX('BAZA PRAC'!$D$4:$D$61,$P51-4+49),"")</f>
        <v/>
      </c>
      <c r="BO51" s="26">
        <f>IF(50&lt;=$Q51,INDEX('BAZA PRAC'!$D$4:$D$61,$P51-4+50),"")</f>
        <v/>
      </c>
      <c r="BP51" s="26">
        <f>IF(51&lt;=$Q51,INDEX('BAZA PRAC'!$D$4:$D$61,$P51-4+51),"")</f>
        <v/>
      </c>
      <c r="BQ51" s="26">
        <f>IF(52&lt;=$Q51,INDEX('BAZA PRAC'!$D$4:$D$61,$P51-4+52),"")</f>
        <v/>
      </c>
      <c r="BR51" s="26">
        <f>IF(53&lt;=$Q51,INDEX('BAZA PRAC'!$D$4:$D$61,$P51-4+53),"")</f>
        <v/>
      </c>
      <c r="BS51" s="26">
        <f>IF(54&lt;=$Q51,INDEX('BAZA PRAC'!$D$4:$D$61,$P51-4+54),"")</f>
        <v/>
      </c>
      <c r="BT51" s="26">
        <f>IF(55&lt;=$Q51,INDEX('BAZA PRAC'!$D$4:$D$61,$P51-4+55),"")</f>
        <v/>
      </c>
      <c r="BU51" s="26">
        <f>IF(56&lt;=$Q51,INDEX('BAZA PRAC'!$D$4:$D$61,$P51-4+56),"")</f>
        <v/>
      </c>
      <c r="BV51" s="26">
        <f>IF(57&lt;=$Q51,INDEX('BAZA PRAC'!$D$4:$D$61,$P51-4+57),"")</f>
        <v/>
      </c>
      <c r="BW51" s="26">
        <f>IF(58&lt;=$Q51,INDEX('BAZA PRAC'!$D$4:$D$61,$P51-4+58),"")</f>
        <v/>
      </c>
      <c r="BX51" s="20" t="n"/>
      <c r="BY51" s="20" t="n"/>
    </row>
    <row r="52">
      <c r="A52" s="27">
        <f>IF($D52="","",COUNTA($D$11:$D52))</f>
        <v/>
      </c>
      <c r="B52" s="27">
        <f>IF($BX52&lt;&gt;"",$BX52,IF($D52="","",IFERROR(INDEX('BAZA PRAC'!$A$4:$A$61,MATCH($D52,'BAZA PRAC'!$D$4:$D$61,0)),"")))</f>
        <v/>
      </c>
      <c r="C52" s="20" t="n"/>
      <c r="D52" s="21" t="n"/>
      <c r="E52" s="27">
        <f>IF($BY52&lt;&gt;"",$BY52,IF($D52="","",IFERROR(INDEX('BAZA PRAC'!$E$4:$E$61,MATCH($D52,'BAZA PRAC'!$D$4:$D$61,0)),"")))</f>
        <v/>
      </c>
      <c r="F52" s="22" t="n"/>
      <c r="G52" s="23" t="n"/>
      <c r="H52" s="23" t="n"/>
      <c r="I52" s="23" t="n"/>
      <c r="J52" s="28">
        <f>IF($D52="","",N(G52)+N(H52)+N(I52))</f>
        <v/>
      </c>
      <c r="K52" s="28">
        <f>IF($D52="","",N(F52)*J52)</f>
        <v/>
      </c>
      <c r="L52" s="25" t="n"/>
      <c r="M52" s="28">
        <f>IF($D52="","",K52*(1-N(L52)))</f>
        <v/>
      </c>
      <c r="N52" s="21" t="n"/>
      <c r="P52" s="26">
        <f>IFERROR(VLOOKUP($C52,USTAWIENIA!$E$2:$H$8,3,FALSE),4)</f>
        <v/>
      </c>
      <c r="Q52" s="26">
        <f>IFERROR(VLOOKUP($C52,USTAWIENIA!$E$2:$H$8,4,FALSE),58)</f>
        <v/>
      </c>
      <c r="R52" s="26">
        <f>IF(1&lt;=$Q52,INDEX('BAZA PRAC'!$D$4:$D$61,$P52-4+1),"")</f>
        <v/>
      </c>
      <c r="S52" s="26">
        <f>IF(2&lt;=$Q52,INDEX('BAZA PRAC'!$D$4:$D$61,$P52-4+2),"")</f>
        <v/>
      </c>
      <c r="T52" s="26">
        <f>IF(3&lt;=$Q52,INDEX('BAZA PRAC'!$D$4:$D$61,$P52-4+3),"")</f>
        <v/>
      </c>
      <c r="U52" s="26">
        <f>IF(4&lt;=$Q52,INDEX('BAZA PRAC'!$D$4:$D$61,$P52-4+4),"")</f>
        <v/>
      </c>
      <c r="V52" s="26">
        <f>IF(5&lt;=$Q52,INDEX('BAZA PRAC'!$D$4:$D$61,$P52-4+5),"")</f>
        <v/>
      </c>
      <c r="W52" s="26">
        <f>IF(6&lt;=$Q52,INDEX('BAZA PRAC'!$D$4:$D$61,$P52-4+6),"")</f>
        <v/>
      </c>
      <c r="X52" s="26">
        <f>IF(7&lt;=$Q52,INDEX('BAZA PRAC'!$D$4:$D$61,$P52-4+7),"")</f>
        <v/>
      </c>
      <c r="Y52" s="26">
        <f>IF(8&lt;=$Q52,INDEX('BAZA PRAC'!$D$4:$D$61,$P52-4+8),"")</f>
        <v/>
      </c>
      <c r="Z52" s="26">
        <f>IF(9&lt;=$Q52,INDEX('BAZA PRAC'!$D$4:$D$61,$P52-4+9),"")</f>
        <v/>
      </c>
      <c r="AA52" s="26">
        <f>IF(10&lt;=$Q52,INDEX('BAZA PRAC'!$D$4:$D$61,$P52-4+10),"")</f>
        <v/>
      </c>
      <c r="AB52" s="26">
        <f>IF(11&lt;=$Q52,INDEX('BAZA PRAC'!$D$4:$D$61,$P52-4+11),"")</f>
        <v/>
      </c>
      <c r="AC52" s="26">
        <f>IF(12&lt;=$Q52,INDEX('BAZA PRAC'!$D$4:$D$61,$P52-4+12),"")</f>
        <v/>
      </c>
      <c r="AD52" s="26">
        <f>IF(13&lt;=$Q52,INDEX('BAZA PRAC'!$D$4:$D$61,$P52-4+13),"")</f>
        <v/>
      </c>
      <c r="AE52" s="26">
        <f>IF(14&lt;=$Q52,INDEX('BAZA PRAC'!$D$4:$D$61,$P52-4+14),"")</f>
        <v/>
      </c>
      <c r="AF52" s="26">
        <f>IF(15&lt;=$Q52,INDEX('BAZA PRAC'!$D$4:$D$61,$P52-4+15),"")</f>
        <v/>
      </c>
      <c r="AG52" s="26">
        <f>IF(16&lt;=$Q52,INDEX('BAZA PRAC'!$D$4:$D$61,$P52-4+16),"")</f>
        <v/>
      </c>
      <c r="AH52" s="26">
        <f>IF(17&lt;=$Q52,INDEX('BAZA PRAC'!$D$4:$D$61,$P52-4+17),"")</f>
        <v/>
      </c>
      <c r="AI52" s="26">
        <f>IF(18&lt;=$Q52,INDEX('BAZA PRAC'!$D$4:$D$61,$P52-4+18),"")</f>
        <v/>
      </c>
      <c r="AJ52" s="26">
        <f>IF(19&lt;=$Q52,INDEX('BAZA PRAC'!$D$4:$D$61,$P52-4+19),"")</f>
        <v/>
      </c>
      <c r="AK52" s="26">
        <f>IF(20&lt;=$Q52,INDEX('BAZA PRAC'!$D$4:$D$61,$P52-4+20),"")</f>
        <v/>
      </c>
      <c r="AL52" s="26">
        <f>IF(21&lt;=$Q52,INDEX('BAZA PRAC'!$D$4:$D$61,$P52-4+21),"")</f>
        <v/>
      </c>
      <c r="AM52" s="26">
        <f>IF(22&lt;=$Q52,INDEX('BAZA PRAC'!$D$4:$D$61,$P52-4+22),"")</f>
        <v/>
      </c>
      <c r="AN52" s="26">
        <f>IF(23&lt;=$Q52,INDEX('BAZA PRAC'!$D$4:$D$61,$P52-4+23),"")</f>
        <v/>
      </c>
      <c r="AO52" s="26">
        <f>IF(24&lt;=$Q52,INDEX('BAZA PRAC'!$D$4:$D$61,$P52-4+24),"")</f>
        <v/>
      </c>
      <c r="AP52" s="26">
        <f>IF(25&lt;=$Q52,INDEX('BAZA PRAC'!$D$4:$D$61,$P52-4+25),"")</f>
        <v/>
      </c>
      <c r="AQ52" s="26">
        <f>IF(26&lt;=$Q52,INDEX('BAZA PRAC'!$D$4:$D$61,$P52-4+26),"")</f>
        <v/>
      </c>
      <c r="AR52" s="26">
        <f>IF(27&lt;=$Q52,INDEX('BAZA PRAC'!$D$4:$D$61,$P52-4+27),"")</f>
        <v/>
      </c>
      <c r="AS52" s="26">
        <f>IF(28&lt;=$Q52,INDEX('BAZA PRAC'!$D$4:$D$61,$P52-4+28),"")</f>
        <v/>
      </c>
      <c r="AT52" s="26">
        <f>IF(29&lt;=$Q52,INDEX('BAZA PRAC'!$D$4:$D$61,$P52-4+29),"")</f>
        <v/>
      </c>
      <c r="AU52" s="26">
        <f>IF(30&lt;=$Q52,INDEX('BAZA PRAC'!$D$4:$D$61,$P52-4+30),"")</f>
        <v/>
      </c>
      <c r="AV52" s="26">
        <f>IF(31&lt;=$Q52,INDEX('BAZA PRAC'!$D$4:$D$61,$P52-4+31),"")</f>
        <v/>
      </c>
      <c r="AW52" s="26">
        <f>IF(32&lt;=$Q52,INDEX('BAZA PRAC'!$D$4:$D$61,$P52-4+32),"")</f>
        <v/>
      </c>
      <c r="AX52" s="26">
        <f>IF(33&lt;=$Q52,INDEX('BAZA PRAC'!$D$4:$D$61,$P52-4+33),"")</f>
        <v/>
      </c>
      <c r="AY52" s="26">
        <f>IF(34&lt;=$Q52,INDEX('BAZA PRAC'!$D$4:$D$61,$P52-4+34),"")</f>
        <v/>
      </c>
      <c r="AZ52" s="26">
        <f>IF(35&lt;=$Q52,INDEX('BAZA PRAC'!$D$4:$D$61,$P52-4+35),"")</f>
        <v/>
      </c>
      <c r="BA52" s="26">
        <f>IF(36&lt;=$Q52,INDEX('BAZA PRAC'!$D$4:$D$61,$P52-4+36),"")</f>
        <v/>
      </c>
      <c r="BB52" s="26">
        <f>IF(37&lt;=$Q52,INDEX('BAZA PRAC'!$D$4:$D$61,$P52-4+37),"")</f>
        <v/>
      </c>
      <c r="BC52" s="26">
        <f>IF(38&lt;=$Q52,INDEX('BAZA PRAC'!$D$4:$D$61,$P52-4+38),"")</f>
        <v/>
      </c>
      <c r="BD52" s="26">
        <f>IF(39&lt;=$Q52,INDEX('BAZA PRAC'!$D$4:$D$61,$P52-4+39),"")</f>
        <v/>
      </c>
      <c r="BE52" s="26">
        <f>IF(40&lt;=$Q52,INDEX('BAZA PRAC'!$D$4:$D$61,$P52-4+40),"")</f>
        <v/>
      </c>
      <c r="BF52" s="26">
        <f>IF(41&lt;=$Q52,INDEX('BAZA PRAC'!$D$4:$D$61,$P52-4+41),"")</f>
        <v/>
      </c>
      <c r="BG52" s="26">
        <f>IF(42&lt;=$Q52,INDEX('BAZA PRAC'!$D$4:$D$61,$P52-4+42),"")</f>
        <v/>
      </c>
      <c r="BH52" s="26">
        <f>IF(43&lt;=$Q52,INDEX('BAZA PRAC'!$D$4:$D$61,$P52-4+43),"")</f>
        <v/>
      </c>
      <c r="BI52" s="26">
        <f>IF(44&lt;=$Q52,INDEX('BAZA PRAC'!$D$4:$D$61,$P52-4+44),"")</f>
        <v/>
      </c>
      <c r="BJ52" s="26">
        <f>IF(45&lt;=$Q52,INDEX('BAZA PRAC'!$D$4:$D$61,$P52-4+45),"")</f>
        <v/>
      </c>
      <c r="BK52" s="26">
        <f>IF(46&lt;=$Q52,INDEX('BAZA PRAC'!$D$4:$D$61,$P52-4+46),"")</f>
        <v/>
      </c>
      <c r="BL52" s="26">
        <f>IF(47&lt;=$Q52,INDEX('BAZA PRAC'!$D$4:$D$61,$P52-4+47),"")</f>
        <v/>
      </c>
      <c r="BM52" s="26">
        <f>IF(48&lt;=$Q52,INDEX('BAZA PRAC'!$D$4:$D$61,$P52-4+48),"")</f>
        <v/>
      </c>
      <c r="BN52" s="26">
        <f>IF(49&lt;=$Q52,INDEX('BAZA PRAC'!$D$4:$D$61,$P52-4+49),"")</f>
        <v/>
      </c>
      <c r="BO52" s="26">
        <f>IF(50&lt;=$Q52,INDEX('BAZA PRAC'!$D$4:$D$61,$P52-4+50),"")</f>
        <v/>
      </c>
      <c r="BP52" s="26">
        <f>IF(51&lt;=$Q52,INDEX('BAZA PRAC'!$D$4:$D$61,$P52-4+51),"")</f>
        <v/>
      </c>
      <c r="BQ52" s="26">
        <f>IF(52&lt;=$Q52,INDEX('BAZA PRAC'!$D$4:$D$61,$P52-4+52),"")</f>
        <v/>
      </c>
      <c r="BR52" s="26">
        <f>IF(53&lt;=$Q52,INDEX('BAZA PRAC'!$D$4:$D$61,$P52-4+53),"")</f>
        <v/>
      </c>
      <c r="BS52" s="26">
        <f>IF(54&lt;=$Q52,INDEX('BAZA PRAC'!$D$4:$D$61,$P52-4+54),"")</f>
        <v/>
      </c>
      <c r="BT52" s="26">
        <f>IF(55&lt;=$Q52,INDEX('BAZA PRAC'!$D$4:$D$61,$P52-4+55),"")</f>
        <v/>
      </c>
      <c r="BU52" s="26">
        <f>IF(56&lt;=$Q52,INDEX('BAZA PRAC'!$D$4:$D$61,$P52-4+56),"")</f>
        <v/>
      </c>
      <c r="BV52" s="26">
        <f>IF(57&lt;=$Q52,INDEX('BAZA PRAC'!$D$4:$D$61,$P52-4+57),"")</f>
        <v/>
      </c>
      <c r="BW52" s="26">
        <f>IF(58&lt;=$Q52,INDEX('BAZA PRAC'!$D$4:$D$61,$P52-4+58),"")</f>
        <v/>
      </c>
      <c r="BX52" s="20" t="n"/>
      <c r="BY52" s="20" t="n"/>
    </row>
    <row r="53">
      <c r="A53" s="19">
        <f>IF($D53="","",COUNTA($D$11:$D53))</f>
        <v/>
      </c>
      <c r="B53" s="19">
        <f>IF($BX53&lt;&gt;"",$BX53,IF($D53="","",IFERROR(INDEX('BAZA PRAC'!$A$4:$A$61,MATCH($D53,'BAZA PRAC'!$D$4:$D$61,0)),"")))</f>
        <v/>
      </c>
      <c r="C53" s="20" t="n"/>
      <c r="D53" s="21" t="n"/>
      <c r="E53" s="19">
        <f>IF($BY53&lt;&gt;"",$BY53,IF($D53="","",IFERROR(INDEX('BAZA PRAC'!$E$4:$E$61,MATCH($D53,'BAZA PRAC'!$D$4:$D$61,0)),"")))</f>
        <v/>
      </c>
      <c r="F53" s="22" t="n"/>
      <c r="G53" s="23" t="n"/>
      <c r="H53" s="23" t="n"/>
      <c r="I53" s="23" t="n"/>
      <c r="J53" s="24">
        <f>IF($D53="","",N(G53)+N(H53)+N(I53))</f>
        <v/>
      </c>
      <c r="K53" s="24">
        <f>IF($D53="","",N(F53)*J53)</f>
        <v/>
      </c>
      <c r="L53" s="25" t="n"/>
      <c r="M53" s="24">
        <f>IF($D53="","",K53*(1-N(L53)))</f>
        <v/>
      </c>
      <c r="N53" s="21" t="n"/>
      <c r="P53" s="26">
        <f>IFERROR(VLOOKUP($C53,USTAWIENIA!$E$2:$H$8,3,FALSE),4)</f>
        <v/>
      </c>
      <c r="Q53" s="26">
        <f>IFERROR(VLOOKUP($C53,USTAWIENIA!$E$2:$H$8,4,FALSE),58)</f>
        <v/>
      </c>
      <c r="R53" s="26">
        <f>IF(1&lt;=$Q53,INDEX('BAZA PRAC'!$D$4:$D$61,$P53-4+1),"")</f>
        <v/>
      </c>
      <c r="S53" s="26">
        <f>IF(2&lt;=$Q53,INDEX('BAZA PRAC'!$D$4:$D$61,$P53-4+2),"")</f>
        <v/>
      </c>
      <c r="T53" s="26">
        <f>IF(3&lt;=$Q53,INDEX('BAZA PRAC'!$D$4:$D$61,$P53-4+3),"")</f>
        <v/>
      </c>
      <c r="U53" s="26">
        <f>IF(4&lt;=$Q53,INDEX('BAZA PRAC'!$D$4:$D$61,$P53-4+4),"")</f>
        <v/>
      </c>
      <c r="V53" s="26">
        <f>IF(5&lt;=$Q53,INDEX('BAZA PRAC'!$D$4:$D$61,$P53-4+5),"")</f>
        <v/>
      </c>
      <c r="W53" s="26">
        <f>IF(6&lt;=$Q53,INDEX('BAZA PRAC'!$D$4:$D$61,$P53-4+6),"")</f>
        <v/>
      </c>
      <c r="X53" s="26">
        <f>IF(7&lt;=$Q53,INDEX('BAZA PRAC'!$D$4:$D$61,$P53-4+7),"")</f>
        <v/>
      </c>
      <c r="Y53" s="26">
        <f>IF(8&lt;=$Q53,INDEX('BAZA PRAC'!$D$4:$D$61,$P53-4+8),"")</f>
        <v/>
      </c>
      <c r="Z53" s="26">
        <f>IF(9&lt;=$Q53,INDEX('BAZA PRAC'!$D$4:$D$61,$P53-4+9),"")</f>
        <v/>
      </c>
      <c r="AA53" s="26">
        <f>IF(10&lt;=$Q53,INDEX('BAZA PRAC'!$D$4:$D$61,$P53-4+10),"")</f>
        <v/>
      </c>
      <c r="AB53" s="26">
        <f>IF(11&lt;=$Q53,INDEX('BAZA PRAC'!$D$4:$D$61,$P53-4+11),"")</f>
        <v/>
      </c>
      <c r="AC53" s="26">
        <f>IF(12&lt;=$Q53,INDEX('BAZA PRAC'!$D$4:$D$61,$P53-4+12),"")</f>
        <v/>
      </c>
      <c r="AD53" s="26">
        <f>IF(13&lt;=$Q53,INDEX('BAZA PRAC'!$D$4:$D$61,$P53-4+13),"")</f>
        <v/>
      </c>
      <c r="AE53" s="26">
        <f>IF(14&lt;=$Q53,INDEX('BAZA PRAC'!$D$4:$D$61,$P53-4+14),"")</f>
        <v/>
      </c>
      <c r="AF53" s="26">
        <f>IF(15&lt;=$Q53,INDEX('BAZA PRAC'!$D$4:$D$61,$P53-4+15),"")</f>
        <v/>
      </c>
      <c r="AG53" s="26">
        <f>IF(16&lt;=$Q53,INDEX('BAZA PRAC'!$D$4:$D$61,$P53-4+16),"")</f>
        <v/>
      </c>
      <c r="AH53" s="26">
        <f>IF(17&lt;=$Q53,INDEX('BAZA PRAC'!$D$4:$D$61,$P53-4+17),"")</f>
        <v/>
      </c>
      <c r="AI53" s="26">
        <f>IF(18&lt;=$Q53,INDEX('BAZA PRAC'!$D$4:$D$61,$P53-4+18),"")</f>
        <v/>
      </c>
      <c r="AJ53" s="26">
        <f>IF(19&lt;=$Q53,INDEX('BAZA PRAC'!$D$4:$D$61,$P53-4+19),"")</f>
        <v/>
      </c>
      <c r="AK53" s="26">
        <f>IF(20&lt;=$Q53,INDEX('BAZA PRAC'!$D$4:$D$61,$P53-4+20),"")</f>
        <v/>
      </c>
      <c r="AL53" s="26">
        <f>IF(21&lt;=$Q53,INDEX('BAZA PRAC'!$D$4:$D$61,$P53-4+21),"")</f>
        <v/>
      </c>
      <c r="AM53" s="26">
        <f>IF(22&lt;=$Q53,INDEX('BAZA PRAC'!$D$4:$D$61,$P53-4+22),"")</f>
        <v/>
      </c>
      <c r="AN53" s="26">
        <f>IF(23&lt;=$Q53,INDEX('BAZA PRAC'!$D$4:$D$61,$P53-4+23),"")</f>
        <v/>
      </c>
      <c r="AO53" s="26">
        <f>IF(24&lt;=$Q53,INDEX('BAZA PRAC'!$D$4:$D$61,$P53-4+24),"")</f>
        <v/>
      </c>
      <c r="AP53" s="26">
        <f>IF(25&lt;=$Q53,INDEX('BAZA PRAC'!$D$4:$D$61,$P53-4+25),"")</f>
        <v/>
      </c>
      <c r="AQ53" s="26">
        <f>IF(26&lt;=$Q53,INDEX('BAZA PRAC'!$D$4:$D$61,$P53-4+26),"")</f>
        <v/>
      </c>
      <c r="AR53" s="26">
        <f>IF(27&lt;=$Q53,INDEX('BAZA PRAC'!$D$4:$D$61,$P53-4+27),"")</f>
        <v/>
      </c>
      <c r="AS53" s="26">
        <f>IF(28&lt;=$Q53,INDEX('BAZA PRAC'!$D$4:$D$61,$P53-4+28),"")</f>
        <v/>
      </c>
      <c r="AT53" s="26">
        <f>IF(29&lt;=$Q53,INDEX('BAZA PRAC'!$D$4:$D$61,$P53-4+29),"")</f>
        <v/>
      </c>
      <c r="AU53" s="26">
        <f>IF(30&lt;=$Q53,INDEX('BAZA PRAC'!$D$4:$D$61,$P53-4+30),"")</f>
        <v/>
      </c>
      <c r="AV53" s="26">
        <f>IF(31&lt;=$Q53,INDEX('BAZA PRAC'!$D$4:$D$61,$P53-4+31),"")</f>
        <v/>
      </c>
      <c r="AW53" s="26">
        <f>IF(32&lt;=$Q53,INDEX('BAZA PRAC'!$D$4:$D$61,$P53-4+32),"")</f>
        <v/>
      </c>
      <c r="AX53" s="26">
        <f>IF(33&lt;=$Q53,INDEX('BAZA PRAC'!$D$4:$D$61,$P53-4+33),"")</f>
        <v/>
      </c>
      <c r="AY53" s="26">
        <f>IF(34&lt;=$Q53,INDEX('BAZA PRAC'!$D$4:$D$61,$P53-4+34),"")</f>
        <v/>
      </c>
      <c r="AZ53" s="26">
        <f>IF(35&lt;=$Q53,INDEX('BAZA PRAC'!$D$4:$D$61,$P53-4+35),"")</f>
        <v/>
      </c>
      <c r="BA53" s="26">
        <f>IF(36&lt;=$Q53,INDEX('BAZA PRAC'!$D$4:$D$61,$P53-4+36),"")</f>
        <v/>
      </c>
      <c r="BB53" s="26">
        <f>IF(37&lt;=$Q53,INDEX('BAZA PRAC'!$D$4:$D$61,$P53-4+37),"")</f>
        <v/>
      </c>
      <c r="BC53" s="26">
        <f>IF(38&lt;=$Q53,INDEX('BAZA PRAC'!$D$4:$D$61,$P53-4+38),"")</f>
        <v/>
      </c>
      <c r="BD53" s="26">
        <f>IF(39&lt;=$Q53,INDEX('BAZA PRAC'!$D$4:$D$61,$P53-4+39),"")</f>
        <v/>
      </c>
      <c r="BE53" s="26">
        <f>IF(40&lt;=$Q53,INDEX('BAZA PRAC'!$D$4:$D$61,$P53-4+40),"")</f>
        <v/>
      </c>
      <c r="BF53" s="26">
        <f>IF(41&lt;=$Q53,INDEX('BAZA PRAC'!$D$4:$D$61,$P53-4+41),"")</f>
        <v/>
      </c>
      <c r="BG53" s="26">
        <f>IF(42&lt;=$Q53,INDEX('BAZA PRAC'!$D$4:$D$61,$P53-4+42),"")</f>
        <v/>
      </c>
      <c r="BH53" s="26">
        <f>IF(43&lt;=$Q53,INDEX('BAZA PRAC'!$D$4:$D$61,$P53-4+43),"")</f>
        <v/>
      </c>
      <c r="BI53" s="26">
        <f>IF(44&lt;=$Q53,INDEX('BAZA PRAC'!$D$4:$D$61,$P53-4+44),"")</f>
        <v/>
      </c>
      <c r="BJ53" s="26">
        <f>IF(45&lt;=$Q53,INDEX('BAZA PRAC'!$D$4:$D$61,$P53-4+45),"")</f>
        <v/>
      </c>
      <c r="BK53" s="26">
        <f>IF(46&lt;=$Q53,INDEX('BAZA PRAC'!$D$4:$D$61,$P53-4+46),"")</f>
        <v/>
      </c>
      <c r="BL53" s="26">
        <f>IF(47&lt;=$Q53,INDEX('BAZA PRAC'!$D$4:$D$61,$P53-4+47),"")</f>
        <v/>
      </c>
      <c r="BM53" s="26">
        <f>IF(48&lt;=$Q53,INDEX('BAZA PRAC'!$D$4:$D$61,$P53-4+48),"")</f>
        <v/>
      </c>
      <c r="BN53" s="26">
        <f>IF(49&lt;=$Q53,INDEX('BAZA PRAC'!$D$4:$D$61,$P53-4+49),"")</f>
        <v/>
      </c>
      <c r="BO53" s="26">
        <f>IF(50&lt;=$Q53,INDEX('BAZA PRAC'!$D$4:$D$61,$P53-4+50),"")</f>
        <v/>
      </c>
      <c r="BP53" s="26">
        <f>IF(51&lt;=$Q53,INDEX('BAZA PRAC'!$D$4:$D$61,$P53-4+51),"")</f>
        <v/>
      </c>
      <c r="BQ53" s="26">
        <f>IF(52&lt;=$Q53,INDEX('BAZA PRAC'!$D$4:$D$61,$P53-4+52),"")</f>
        <v/>
      </c>
      <c r="BR53" s="26">
        <f>IF(53&lt;=$Q53,INDEX('BAZA PRAC'!$D$4:$D$61,$P53-4+53),"")</f>
        <v/>
      </c>
      <c r="BS53" s="26">
        <f>IF(54&lt;=$Q53,INDEX('BAZA PRAC'!$D$4:$D$61,$P53-4+54),"")</f>
        <v/>
      </c>
      <c r="BT53" s="26">
        <f>IF(55&lt;=$Q53,INDEX('BAZA PRAC'!$D$4:$D$61,$P53-4+55),"")</f>
        <v/>
      </c>
      <c r="BU53" s="26">
        <f>IF(56&lt;=$Q53,INDEX('BAZA PRAC'!$D$4:$D$61,$P53-4+56),"")</f>
        <v/>
      </c>
      <c r="BV53" s="26">
        <f>IF(57&lt;=$Q53,INDEX('BAZA PRAC'!$D$4:$D$61,$P53-4+57),"")</f>
        <v/>
      </c>
      <c r="BW53" s="26">
        <f>IF(58&lt;=$Q53,INDEX('BAZA PRAC'!$D$4:$D$61,$P53-4+58),"")</f>
        <v/>
      </c>
      <c r="BX53" s="20" t="n"/>
      <c r="BY53" s="20" t="n"/>
    </row>
    <row r="54">
      <c r="A54" s="27">
        <f>IF($D54="","",COUNTA($D$11:$D54))</f>
        <v/>
      </c>
      <c r="B54" s="27">
        <f>IF($BX54&lt;&gt;"",$BX54,IF($D54="","",IFERROR(INDEX('BAZA PRAC'!$A$4:$A$61,MATCH($D54,'BAZA PRAC'!$D$4:$D$61,0)),"")))</f>
        <v/>
      </c>
      <c r="C54" s="20" t="n"/>
      <c r="D54" s="21" t="n"/>
      <c r="E54" s="27">
        <f>IF($BY54&lt;&gt;"",$BY54,IF($D54="","",IFERROR(INDEX('BAZA PRAC'!$E$4:$E$61,MATCH($D54,'BAZA PRAC'!$D$4:$D$61,0)),"")))</f>
        <v/>
      </c>
      <c r="F54" s="22" t="n"/>
      <c r="G54" s="23" t="n"/>
      <c r="H54" s="23" t="n"/>
      <c r="I54" s="23" t="n"/>
      <c r="J54" s="28">
        <f>IF($D54="","",N(G54)+N(H54)+N(I54))</f>
        <v/>
      </c>
      <c r="K54" s="28">
        <f>IF($D54="","",N(F54)*J54)</f>
        <v/>
      </c>
      <c r="L54" s="25" t="n"/>
      <c r="M54" s="28">
        <f>IF($D54="","",K54*(1-N(L54)))</f>
        <v/>
      </c>
      <c r="N54" s="21" t="n"/>
      <c r="P54" s="26">
        <f>IFERROR(VLOOKUP($C54,USTAWIENIA!$E$2:$H$8,3,FALSE),4)</f>
        <v/>
      </c>
      <c r="Q54" s="26">
        <f>IFERROR(VLOOKUP($C54,USTAWIENIA!$E$2:$H$8,4,FALSE),58)</f>
        <v/>
      </c>
      <c r="R54" s="26">
        <f>IF(1&lt;=$Q54,INDEX('BAZA PRAC'!$D$4:$D$61,$P54-4+1),"")</f>
        <v/>
      </c>
      <c r="S54" s="26">
        <f>IF(2&lt;=$Q54,INDEX('BAZA PRAC'!$D$4:$D$61,$P54-4+2),"")</f>
        <v/>
      </c>
      <c r="T54" s="26">
        <f>IF(3&lt;=$Q54,INDEX('BAZA PRAC'!$D$4:$D$61,$P54-4+3),"")</f>
        <v/>
      </c>
      <c r="U54" s="26">
        <f>IF(4&lt;=$Q54,INDEX('BAZA PRAC'!$D$4:$D$61,$P54-4+4),"")</f>
        <v/>
      </c>
      <c r="V54" s="26">
        <f>IF(5&lt;=$Q54,INDEX('BAZA PRAC'!$D$4:$D$61,$P54-4+5),"")</f>
        <v/>
      </c>
      <c r="W54" s="26">
        <f>IF(6&lt;=$Q54,INDEX('BAZA PRAC'!$D$4:$D$61,$P54-4+6),"")</f>
        <v/>
      </c>
      <c r="X54" s="26">
        <f>IF(7&lt;=$Q54,INDEX('BAZA PRAC'!$D$4:$D$61,$P54-4+7),"")</f>
        <v/>
      </c>
      <c r="Y54" s="26">
        <f>IF(8&lt;=$Q54,INDEX('BAZA PRAC'!$D$4:$D$61,$P54-4+8),"")</f>
        <v/>
      </c>
      <c r="Z54" s="26">
        <f>IF(9&lt;=$Q54,INDEX('BAZA PRAC'!$D$4:$D$61,$P54-4+9),"")</f>
        <v/>
      </c>
      <c r="AA54" s="26">
        <f>IF(10&lt;=$Q54,INDEX('BAZA PRAC'!$D$4:$D$61,$P54-4+10),"")</f>
        <v/>
      </c>
      <c r="AB54" s="26">
        <f>IF(11&lt;=$Q54,INDEX('BAZA PRAC'!$D$4:$D$61,$P54-4+11),"")</f>
        <v/>
      </c>
      <c r="AC54" s="26">
        <f>IF(12&lt;=$Q54,INDEX('BAZA PRAC'!$D$4:$D$61,$P54-4+12),"")</f>
        <v/>
      </c>
      <c r="AD54" s="26">
        <f>IF(13&lt;=$Q54,INDEX('BAZA PRAC'!$D$4:$D$61,$P54-4+13),"")</f>
        <v/>
      </c>
      <c r="AE54" s="26">
        <f>IF(14&lt;=$Q54,INDEX('BAZA PRAC'!$D$4:$D$61,$P54-4+14),"")</f>
        <v/>
      </c>
      <c r="AF54" s="26">
        <f>IF(15&lt;=$Q54,INDEX('BAZA PRAC'!$D$4:$D$61,$P54-4+15),"")</f>
        <v/>
      </c>
      <c r="AG54" s="26">
        <f>IF(16&lt;=$Q54,INDEX('BAZA PRAC'!$D$4:$D$61,$P54-4+16),"")</f>
        <v/>
      </c>
      <c r="AH54" s="26">
        <f>IF(17&lt;=$Q54,INDEX('BAZA PRAC'!$D$4:$D$61,$P54-4+17),"")</f>
        <v/>
      </c>
      <c r="AI54" s="26">
        <f>IF(18&lt;=$Q54,INDEX('BAZA PRAC'!$D$4:$D$61,$P54-4+18),"")</f>
        <v/>
      </c>
      <c r="AJ54" s="26">
        <f>IF(19&lt;=$Q54,INDEX('BAZA PRAC'!$D$4:$D$61,$P54-4+19),"")</f>
        <v/>
      </c>
      <c r="AK54" s="26">
        <f>IF(20&lt;=$Q54,INDEX('BAZA PRAC'!$D$4:$D$61,$P54-4+20),"")</f>
        <v/>
      </c>
      <c r="AL54" s="26">
        <f>IF(21&lt;=$Q54,INDEX('BAZA PRAC'!$D$4:$D$61,$P54-4+21),"")</f>
        <v/>
      </c>
      <c r="AM54" s="26">
        <f>IF(22&lt;=$Q54,INDEX('BAZA PRAC'!$D$4:$D$61,$P54-4+22),"")</f>
        <v/>
      </c>
      <c r="AN54" s="26">
        <f>IF(23&lt;=$Q54,INDEX('BAZA PRAC'!$D$4:$D$61,$P54-4+23),"")</f>
        <v/>
      </c>
      <c r="AO54" s="26">
        <f>IF(24&lt;=$Q54,INDEX('BAZA PRAC'!$D$4:$D$61,$P54-4+24),"")</f>
        <v/>
      </c>
      <c r="AP54" s="26">
        <f>IF(25&lt;=$Q54,INDEX('BAZA PRAC'!$D$4:$D$61,$P54-4+25),"")</f>
        <v/>
      </c>
      <c r="AQ54" s="26">
        <f>IF(26&lt;=$Q54,INDEX('BAZA PRAC'!$D$4:$D$61,$P54-4+26),"")</f>
        <v/>
      </c>
      <c r="AR54" s="26">
        <f>IF(27&lt;=$Q54,INDEX('BAZA PRAC'!$D$4:$D$61,$P54-4+27),"")</f>
        <v/>
      </c>
      <c r="AS54" s="26">
        <f>IF(28&lt;=$Q54,INDEX('BAZA PRAC'!$D$4:$D$61,$P54-4+28),"")</f>
        <v/>
      </c>
      <c r="AT54" s="26">
        <f>IF(29&lt;=$Q54,INDEX('BAZA PRAC'!$D$4:$D$61,$P54-4+29),"")</f>
        <v/>
      </c>
      <c r="AU54" s="26">
        <f>IF(30&lt;=$Q54,INDEX('BAZA PRAC'!$D$4:$D$61,$P54-4+30),"")</f>
        <v/>
      </c>
      <c r="AV54" s="26">
        <f>IF(31&lt;=$Q54,INDEX('BAZA PRAC'!$D$4:$D$61,$P54-4+31),"")</f>
        <v/>
      </c>
      <c r="AW54" s="26">
        <f>IF(32&lt;=$Q54,INDEX('BAZA PRAC'!$D$4:$D$61,$P54-4+32),"")</f>
        <v/>
      </c>
      <c r="AX54" s="26">
        <f>IF(33&lt;=$Q54,INDEX('BAZA PRAC'!$D$4:$D$61,$P54-4+33),"")</f>
        <v/>
      </c>
      <c r="AY54" s="26">
        <f>IF(34&lt;=$Q54,INDEX('BAZA PRAC'!$D$4:$D$61,$P54-4+34),"")</f>
        <v/>
      </c>
      <c r="AZ54" s="26">
        <f>IF(35&lt;=$Q54,INDEX('BAZA PRAC'!$D$4:$D$61,$P54-4+35),"")</f>
        <v/>
      </c>
      <c r="BA54" s="26">
        <f>IF(36&lt;=$Q54,INDEX('BAZA PRAC'!$D$4:$D$61,$P54-4+36),"")</f>
        <v/>
      </c>
      <c r="BB54" s="26">
        <f>IF(37&lt;=$Q54,INDEX('BAZA PRAC'!$D$4:$D$61,$P54-4+37),"")</f>
        <v/>
      </c>
      <c r="BC54" s="26">
        <f>IF(38&lt;=$Q54,INDEX('BAZA PRAC'!$D$4:$D$61,$P54-4+38),"")</f>
        <v/>
      </c>
      <c r="BD54" s="26">
        <f>IF(39&lt;=$Q54,INDEX('BAZA PRAC'!$D$4:$D$61,$P54-4+39),"")</f>
        <v/>
      </c>
      <c r="BE54" s="26">
        <f>IF(40&lt;=$Q54,INDEX('BAZA PRAC'!$D$4:$D$61,$P54-4+40),"")</f>
        <v/>
      </c>
      <c r="BF54" s="26">
        <f>IF(41&lt;=$Q54,INDEX('BAZA PRAC'!$D$4:$D$61,$P54-4+41),"")</f>
        <v/>
      </c>
      <c r="BG54" s="26">
        <f>IF(42&lt;=$Q54,INDEX('BAZA PRAC'!$D$4:$D$61,$P54-4+42),"")</f>
        <v/>
      </c>
      <c r="BH54" s="26">
        <f>IF(43&lt;=$Q54,INDEX('BAZA PRAC'!$D$4:$D$61,$P54-4+43),"")</f>
        <v/>
      </c>
      <c r="BI54" s="26">
        <f>IF(44&lt;=$Q54,INDEX('BAZA PRAC'!$D$4:$D$61,$P54-4+44),"")</f>
        <v/>
      </c>
      <c r="BJ54" s="26">
        <f>IF(45&lt;=$Q54,INDEX('BAZA PRAC'!$D$4:$D$61,$P54-4+45),"")</f>
        <v/>
      </c>
      <c r="BK54" s="26">
        <f>IF(46&lt;=$Q54,INDEX('BAZA PRAC'!$D$4:$D$61,$P54-4+46),"")</f>
        <v/>
      </c>
      <c r="BL54" s="26">
        <f>IF(47&lt;=$Q54,INDEX('BAZA PRAC'!$D$4:$D$61,$P54-4+47),"")</f>
        <v/>
      </c>
      <c r="BM54" s="26">
        <f>IF(48&lt;=$Q54,INDEX('BAZA PRAC'!$D$4:$D$61,$P54-4+48),"")</f>
        <v/>
      </c>
      <c r="BN54" s="26">
        <f>IF(49&lt;=$Q54,INDEX('BAZA PRAC'!$D$4:$D$61,$P54-4+49),"")</f>
        <v/>
      </c>
      <c r="BO54" s="26">
        <f>IF(50&lt;=$Q54,INDEX('BAZA PRAC'!$D$4:$D$61,$P54-4+50),"")</f>
        <v/>
      </c>
      <c r="BP54" s="26">
        <f>IF(51&lt;=$Q54,INDEX('BAZA PRAC'!$D$4:$D$61,$P54-4+51),"")</f>
        <v/>
      </c>
      <c r="BQ54" s="26">
        <f>IF(52&lt;=$Q54,INDEX('BAZA PRAC'!$D$4:$D$61,$P54-4+52),"")</f>
        <v/>
      </c>
      <c r="BR54" s="26">
        <f>IF(53&lt;=$Q54,INDEX('BAZA PRAC'!$D$4:$D$61,$P54-4+53),"")</f>
        <v/>
      </c>
      <c r="BS54" s="26">
        <f>IF(54&lt;=$Q54,INDEX('BAZA PRAC'!$D$4:$D$61,$P54-4+54),"")</f>
        <v/>
      </c>
      <c r="BT54" s="26">
        <f>IF(55&lt;=$Q54,INDEX('BAZA PRAC'!$D$4:$D$61,$P54-4+55),"")</f>
        <v/>
      </c>
      <c r="BU54" s="26">
        <f>IF(56&lt;=$Q54,INDEX('BAZA PRAC'!$D$4:$D$61,$P54-4+56),"")</f>
        <v/>
      </c>
      <c r="BV54" s="26">
        <f>IF(57&lt;=$Q54,INDEX('BAZA PRAC'!$D$4:$D$61,$P54-4+57),"")</f>
        <v/>
      </c>
      <c r="BW54" s="26">
        <f>IF(58&lt;=$Q54,INDEX('BAZA PRAC'!$D$4:$D$61,$P54-4+58),"")</f>
        <v/>
      </c>
      <c r="BX54" s="20" t="n"/>
      <c r="BY54" s="20" t="n"/>
    </row>
    <row r="55">
      <c r="A55" s="19">
        <f>IF($D55="","",COUNTA($D$11:$D55))</f>
        <v/>
      </c>
      <c r="B55" s="19">
        <f>IF($BX55&lt;&gt;"",$BX55,IF($D55="","",IFERROR(INDEX('BAZA PRAC'!$A$4:$A$61,MATCH($D55,'BAZA PRAC'!$D$4:$D$61,0)),"")))</f>
        <v/>
      </c>
      <c r="C55" s="20" t="n"/>
      <c r="D55" s="21" t="n"/>
      <c r="E55" s="19">
        <f>IF($BY55&lt;&gt;"",$BY55,IF($D55="","",IFERROR(INDEX('BAZA PRAC'!$E$4:$E$61,MATCH($D55,'BAZA PRAC'!$D$4:$D$61,0)),"")))</f>
        <v/>
      </c>
      <c r="F55" s="22" t="n"/>
      <c r="G55" s="23" t="n"/>
      <c r="H55" s="23" t="n"/>
      <c r="I55" s="23" t="n"/>
      <c r="J55" s="24">
        <f>IF($D55="","",N(G55)+N(H55)+N(I55))</f>
        <v/>
      </c>
      <c r="K55" s="24">
        <f>IF($D55="","",N(F55)*J55)</f>
        <v/>
      </c>
      <c r="L55" s="25" t="n"/>
      <c r="M55" s="24">
        <f>IF($D55="","",K55*(1-N(L55)))</f>
        <v/>
      </c>
      <c r="N55" s="21" t="n"/>
      <c r="P55" s="26">
        <f>IFERROR(VLOOKUP($C55,USTAWIENIA!$E$2:$H$8,3,FALSE),4)</f>
        <v/>
      </c>
      <c r="Q55" s="26">
        <f>IFERROR(VLOOKUP($C55,USTAWIENIA!$E$2:$H$8,4,FALSE),58)</f>
        <v/>
      </c>
      <c r="R55" s="26">
        <f>IF(1&lt;=$Q55,INDEX('BAZA PRAC'!$D$4:$D$61,$P55-4+1),"")</f>
        <v/>
      </c>
      <c r="S55" s="26">
        <f>IF(2&lt;=$Q55,INDEX('BAZA PRAC'!$D$4:$D$61,$P55-4+2),"")</f>
        <v/>
      </c>
      <c r="T55" s="26">
        <f>IF(3&lt;=$Q55,INDEX('BAZA PRAC'!$D$4:$D$61,$P55-4+3),"")</f>
        <v/>
      </c>
      <c r="U55" s="26">
        <f>IF(4&lt;=$Q55,INDEX('BAZA PRAC'!$D$4:$D$61,$P55-4+4),"")</f>
        <v/>
      </c>
      <c r="V55" s="26">
        <f>IF(5&lt;=$Q55,INDEX('BAZA PRAC'!$D$4:$D$61,$P55-4+5),"")</f>
        <v/>
      </c>
      <c r="W55" s="26">
        <f>IF(6&lt;=$Q55,INDEX('BAZA PRAC'!$D$4:$D$61,$P55-4+6),"")</f>
        <v/>
      </c>
      <c r="X55" s="26">
        <f>IF(7&lt;=$Q55,INDEX('BAZA PRAC'!$D$4:$D$61,$P55-4+7),"")</f>
        <v/>
      </c>
      <c r="Y55" s="26">
        <f>IF(8&lt;=$Q55,INDEX('BAZA PRAC'!$D$4:$D$61,$P55-4+8),"")</f>
        <v/>
      </c>
      <c r="Z55" s="26">
        <f>IF(9&lt;=$Q55,INDEX('BAZA PRAC'!$D$4:$D$61,$P55-4+9),"")</f>
        <v/>
      </c>
      <c r="AA55" s="26">
        <f>IF(10&lt;=$Q55,INDEX('BAZA PRAC'!$D$4:$D$61,$P55-4+10),"")</f>
        <v/>
      </c>
      <c r="AB55" s="26">
        <f>IF(11&lt;=$Q55,INDEX('BAZA PRAC'!$D$4:$D$61,$P55-4+11),"")</f>
        <v/>
      </c>
      <c r="AC55" s="26">
        <f>IF(12&lt;=$Q55,INDEX('BAZA PRAC'!$D$4:$D$61,$P55-4+12),"")</f>
        <v/>
      </c>
      <c r="AD55" s="26">
        <f>IF(13&lt;=$Q55,INDEX('BAZA PRAC'!$D$4:$D$61,$P55-4+13),"")</f>
        <v/>
      </c>
      <c r="AE55" s="26">
        <f>IF(14&lt;=$Q55,INDEX('BAZA PRAC'!$D$4:$D$61,$P55-4+14),"")</f>
        <v/>
      </c>
      <c r="AF55" s="26">
        <f>IF(15&lt;=$Q55,INDEX('BAZA PRAC'!$D$4:$D$61,$P55-4+15),"")</f>
        <v/>
      </c>
      <c r="AG55" s="26">
        <f>IF(16&lt;=$Q55,INDEX('BAZA PRAC'!$D$4:$D$61,$P55-4+16),"")</f>
        <v/>
      </c>
      <c r="AH55" s="26">
        <f>IF(17&lt;=$Q55,INDEX('BAZA PRAC'!$D$4:$D$61,$P55-4+17),"")</f>
        <v/>
      </c>
      <c r="AI55" s="26">
        <f>IF(18&lt;=$Q55,INDEX('BAZA PRAC'!$D$4:$D$61,$P55-4+18),"")</f>
        <v/>
      </c>
      <c r="AJ55" s="26">
        <f>IF(19&lt;=$Q55,INDEX('BAZA PRAC'!$D$4:$D$61,$P55-4+19),"")</f>
        <v/>
      </c>
      <c r="AK55" s="26">
        <f>IF(20&lt;=$Q55,INDEX('BAZA PRAC'!$D$4:$D$61,$P55-4+20),"")</f>
        <v/>
      </c>
      <c r="AL55" s="26">
        <f>IF(21&lt;=$Q55,INDEX('BAZA PRAC'!$D$4:$D$61,$P55-4+21),"")</f>
        <v/>
      </c>
      <c r="AM55" s="26">
        <f>IF(22&lt;=$Q55,INDEX('BAZA PRAC'!$D$4:$D$61,$P55-4+22),"")</f>
        <v/>
      </c>
      <c r="AN55" s="26">
        <f>IF(23&lt;=$Q55,INDEX('BAZA PRAC'!$D$4:$D$61,$P55-4+23),"")</f>
        <v/>
      </c>
      <c r="AO55" s="26">
        <f>IF(24&lt;=$Q55,INDEX('BAZA PRAC'!$D$4:$D$61,$P55-4+24),"")</f>
        <v/>
      </c>
      <c r="AP55" s="26">
        <f>IF(25&lt;=$Q55,INDEX('BAZA PRAC'!$D$4:$D$61,$P55-4+25),"")</f>
        <v/>
      </c>
      <c r="AQ55" s="26">
        <f>IF(26&lt;=$Q55,INDEX('BAZA PRAC'!$D$4:$D$61,$P55-4+26),"")</f>
        <v/>
      </c>
      <c r="AR55" s="26">
        <f>IF(27&lt;=$Q55,INDEX('BAZA PRAC'!$D$4:$D$61,$P55-4+27),"")</f>
        <v/>
      </c>
      <c r="AS55" s="26">
        <f>IF(28&lt;=$Q55,INDEX('BAZA PRAC'!$D$4:$D$61,$P55-4+28),"")</f>
        <v/>
      </c>
      <c r="AT55" s="26">
        <f>IF(29&lt;=$Q55,INDEX('BAZA PRAC'!$D$4:$D$61,$P55-4+29),"")</f>
        <v/>
      </c>
      <c r="AU55" s="26">
        <f>IF(30&lt;=$Q55,INDEX('BAZA PRAC'!$D$4:$D$61,$P55-4+30),"")</f>
        <v/>
      </c>
      <c r="AV55" s="26">
        <f>IF(31&lt;=$Q55,INDEX('BAZA PRAC'!$D$4:$D$61,$P55-4+31),"")</f>
        <v/>
      </c>
      <c r="AW55" s="26">
        <f>IF(32&lt;=$Q55,INDEX('BAZA PRAC'!$D$4:$D$61,$P55-4+32),"")</f>
        <v/>
      </c>
      <c r="AX55" s="26">
        <f>IF(33&lt;=$Q55,INDEX('BAZA PRAC'!$D$4:$D$61,$P55-4+33),"")</f>
        <v/>
      </c>
      <c r="AY55" s="26">
        <f>IF(34&lt;=$Q55,INDEX('BAZA PRAC'!$D$4:$D$61,$P55-4+34),"")</f>
        <v/>
      </c>
      <c r="AZ55" s="26">
        <f>IF(35&lt;=$Q55,INDEX('BAZA PRAC'!$D$4:$D$61,$P55-4+35),"")</f>
        <v/>
      </c>
      <c r="BA55" s="26">
        <f>IF(36&lt;=$Q55,INDEX('BAZA PRAC'!$D$4:$D$61,$P55-4+36),"")</f>
        <v/>
      </c>
      <c r="BB55" s="26">
        <f>IF(37&lt;=$Q55,INDEX('BAZA PRAC'!$D$4:$D$61,$P55-4+37),"")</f>
        <v/>
      </c>
      <c r="BC55" s="26">
        <f>IF(38&lt;=$Q55,INDEX('BAZA PRAC'!$D$4:$D$61,$P55-4+38),"")</f>
        <v/>
      </c>
      <c r="BD55" s="26">
        <f>IF(39&lt;=$Q55,INDEX('BAZA PRAC'!$D$4:$D$61,$P55-4+39),"")</f>
        <v/>
      </c>
      <c r="BE55" s="26">
        <f>IF(40&lt;=$Q55,INDEX('BAZA PRAC'!$D$4:$D$61,$P55-4+40),"")</f>
        <v/>
      </c>
      <c r="BF55" s="26">
        <f>IF(41&lt;=$Q55,INDEX('BAZA PRAC'!$D$4:$D$61,$P55-4+41),"")</f>
        <v/>
      </c>
      <c r="BG55" s="26">
        <f>IF(42&lt;=$Q55,INDEX('BAZA PRAC'!$D$4:$D$61,$P55-4+42),"")</f>
        <v/>
      </c>
      <c r="BH55" s="26">
        <f>IF(43&lt;=$Q55,INDEX('BAZA PRAC'!$D$4:$D$61,$P55-4+43),"")</f>
        <v/>
      </c>
      <c r="BI55" s="26">
        <f>IF(44&lt;=$Q55,INDEX('BAZA PRAC'!$D$4:$D$61,$P55-4+44),"")</f>
        <v/>
      </c>
      <c r="BJ55" s="26">
        <f>IF(45&lt;=$Q55,INDEX('BAZA PRAC'!$D$4:$D$61,$P55-4+45),"")</f>
        <v/>
      </c>
      <c r="BK55" s="26">
        <f>IF(46&lt;=$Q55,INDEX('BAZA PRAC'!$D$4:$D$61,$P55-4+46),"")</f>
        <v/>
      </c>
      <c r="BL55" s="26">
        <f>IF(47&lt;=$Q55,INDEX('BAZA PRAC'!$D$4:$D$61,$P55-4+47),"")</f>
        <v/>
      </c>
      <c r="BM55" s="26">
        <f>IF(48&lt;=$Q55,INDEX('BAZA PRAC'!$D$4:$D$61,$P55-4+48),"")</f>
        <v/>
      </c>
      <c r="BN55" s="26">
        <f>IF(49&lt;=$Q55,INDEX('BAZA PRAC'!$D$4:$D$61,$P55-4+49),"")</f>
        <v/>
      </c>
      <c r="BO55" s="26">
        <f>IF(50&lt;=$Q55,INDEX('BAZA PRAC'!$D$4:$D$61,$P55-4+50),"")</f>
        <v/>
      </c>
      <c r="BP55" s="26">
        <f>IF(51&lt;=$Q55,INDEX('BAZA PRAC'!$D$4:$D$61,$P55-4+51),"")</f>
        <v/>
      </c>
      <c r="BQ55" s="26">
        <f>IF(52&lt;=$Q55,INDEX('BAZA PRAC'!$D$4:$D$61,$P55-4+52),"")</f>
        <v/>
      </c>
      <c r="BR55" s="26">
        <f>IF(53&lt;=$Q55,INDEX('BAZA PRAC'!$D$4:$D$61,$P55-4+53),"")</f>
        <v/>
      </c>
      <c r="BS55" s="26">
        <f>IF(54&lt;=$Q55,INDEX('BAZA PRAC'!$D$4:$D$61,$P55-4+54),"")</f>
        <v/>
      </c>
      <c r="BT55" s="26">
        <f>IF(55&lt;=$Q55,INDEX('BAZA PRAC'!$D$4:$D$61,$P55-4+55),"")</f>
        <v/>
      </c>
      <c r="BU55" s="26">
        <f>IF(56&lt;=$Q55,INDEX('BAZA PRAC'!$D$4:$D$61,$P55-4+56),"")</f>
        <v/>
      </c>
      <c r="BV55" s="26">
        <f>IF(57&lt;=$Q55,INDEX('BAZA PRAC'!$D$4:$D$61,$P55-4+57),"")</f>
        <v/>
      </c>
      <c r="BW55" s="26">
        <f>IF(58&lt;=$Q55,INDEX('BAZA PRAC'!$D$4:$D$61,$P55-4+58),"")</f>
        <v/>
      </c>
      <c r="BX55" s="20" t="n"/>
      <c r="BY55" s="20" t="n"/>
    </row>
    <row r="56">
      <c r="A56" s="27">
        <f>IF($D56="","",COUNTA($D$11:$D56))</f>
        <v/>
      </c>
      <c r="B56" s="27">
        <f>IF($BX56&lt;&gt;"",$BX56,IF($D56="","",IFERROR(INDEX('BAZA PRAC'!$A$4:$A$61,MATCH($D56,'BAZA PRAC'!$D$4:$D$61,0)),"")))</f>
        <v/>
      </c>
      <c r="C56" s="20" t="n"/>
      <c r="D56" s="21" t="n"/>
      <c r="E56" s="27">
        <f>IF($BY56&lt;&gt;"",$BY56,IF($D56="","",IFERROR(INDEX('BAZA PRAC'!$E$4:$E$61,MATCH($D56,'BAZA PRAC'!$D$4:$D$61,0)),"")))</f>
        <v/>
      </c>
      <c r="F56" s="22" t="n"/>
      <c r="G56" s="23" t="n"/>
      <c r="H56" s="23" t="n"/>
      <c r="I56" s="23" t="n"/>
      <c r="J56" s="28">
        <f>IF($D56="","",N(G56)+N(H56)+N(I56))</f>
        <v/>
      </c>
      <c r="K56" s="28">
        <f>IF($D56="","",N(F56)*J56)</f>
        <v/>
      </c>
      <c r="L56" s="25" t="n"/>
      <c r="M56" s="28">
        <f>IF($D56="","",K56*(1-N(L56)))</f>
        <v/>
      </c>
      <c r="N56" s="21" t="n"/>
      <c r="P56" s="26">
        <f>IFERROR(VLOOKUP($C56,USTAWIENIA!$E$2:$H$8,3,FALSE),4)</f>
        <v/>
      </c>
      <c r="Q56" s="26">
        <f>IFERROR(VLOOKUP($C56,USTAWIENIA!$E$2:$H$8,4,FALSE),58)</f>
        <v/>
      </c>
      <c r="R56" s="26">
        <f>IF(1&lt;=$Q56,INDEX('BAZA PRAC'!$D$4:$D$61,$P56-4+1),"")</f>
        <v/>
      </c>
      <c r="S56" s="26">
        <f>IF(2&lt;=$Q56,INDEX('BAZA PRAC'!$D$4:$D$61,$P56-4+2),"")</f>
        <v/>
      </c>
      <c r="T56" s="26">
        <f>IF(3&lt;=$Q56,INDEX('BAZA PRAC'!$D$4:$D$61,$P56-4+3),"")</f>
        <v/>
      </c>
      <c r="U56" s="26">
        <f>IF(4&lt;=$Q56,INDEX('BAZA PRAC'!$D$4:$D$61,$P56-4+4),"")</f>
        <v/>
      </c>
      <c r="V56" s="26">
        <f>IF(5&lt;=$Q56,INDEX('BAZA PRAC'!$D$4:$D$61,$P56-4+5),"")</f>
        <v/>
      </c>
      <c r="W56" s="26">
        <f>IF(6&lt;=$Q56,INDEX('BAZA PRAC'!$D$4:$D$61,$P56-4+6),"")</f>
        <v/>
      </c>
      <c r="X56" s="26">
        <f>IF(7&lt;=$Q56,INDEX('BAZA PRAC'!$D$4:$D$61,$P56-4+7),"")</f>
        <v/>
      </c>
      <c r="Y56" s="26">
        <f>IF(8&lt;=$Q56,INDEX('BAZA PRAC'!$D$4:$D$61,$P56-4+8),"")</f>
        <v/>
      </c>
      <c r="Z56" s="26">
        <f>IF(9&lt;=$Q56,INDEX('BAZA PRAC'!$D$4:$D$61,$P56-4+9),"")</f>
        <v/>
      </c>
      <c r="AA56" s="26">
        <f>IF(10&lt;=$Q56,INDEX('BAZA PRAC'!$D$4:$D$61,$P56-4+10),"")</f>
        <v/>
      </c>
      <c r="AB56" s="26">
        <f>IF(11&lt;=$Q56,INDEX('BAZA PRAC'!$D$4:$D$61,$P56-4+11),"")</f>
        <v/>
      </c>
      <c r="AC56" s="26">
        <f>IF(12&lt;=$Q56,INDEX('BAZA PRAC'!$D$4:$D$61,$P56-4+12),"")</f>
        <v/>
      </c>
      <c r="AD56" s="26">
        <f>IF(13&lt;=$Q56,INDEX('BAZA PRAC'!$D$4:$D$61,$P56-4+13),"")</f>
        <v/>
      </c>
      <c r="AE56" s="26">
        <f>IF(14&lt;=$Q56,INDEX('BAZA PRAC'!$D$4:$D$61,$P56-4+14),"")</f>
        <v/>
      </c>
      <c r="AF56" s="26">
        <f>IF(15&lt;=$Q56,INDEX('BAZA PRAC'!$D$4:$D$61,$P56-4+15),"")</f>
        <v/>
      </c>
      <c r="AG56" s="26">
        <f>IF(16&lt;=$Q56,INDEX('BAZA PRAC'!$D$4:$D$61,$P56-4+16),"")</f>
        <v/>
      </c>
      <c r="AH56" s="26">
        <f>IF(17&lt;=$Q56,INDEX('BAZA PRAC'!$D$4:$D$61,$P56-4+17),"")</f>
        <v/>
      </c>
      <c r="AI56" s="26">
        <f>IF(18&lt;=$Q56,INDEX('BAZA PRAC'!$D$4:$D$61,$P56-4+18),"")</f>
        <v/>
      </c>
      <c r="AJ56" s="26">
        <f>IF(19&lt;=$Q56,INDEX('BAZA PRAC'!$D$4:$D$61,$P56-4+19),"")</f>
        <v/>
      </c>
      <c r="AK56" s="26">
        <f>IF(20&lt;=$Q56,INDEX('BAZA PRAC'!$D$4:$D$61,$P56-4+20),"")</f>
        <v/>
      </c>
      <c r="AL56" s="26">
        <f>IF(21&lt;=$Q56,INDEX('BAZA PRAC'!$D$4:$D$61,$P56-4+21),"")</f>
        <v/>
      </c>
      <c r="AM56" s="26">
        <f>IF(22&lt;=$Q56,INDEX('BAZA PRAC'!$D$4:$D$61,$P56-4+22),"")</f>
        <v/>
      </c>
      <c r="AN56" s="26">
        <f>IF(23&lt;=$Q56,INDEX('BAZA PRAC'!$D$4:$D$61,$P56-4+23),"")</f>
        <v/>
      </c>
      <c r="AO56" s="26">
        <f>IF(24&lt;=$Q56,INDEX('BAZA PRAC'!$D$4:$D$61,$P56-4+24),"")</f>
        <v/>
      </c>
      <c r="AP56" s="26">
        <f>IF(25&lt;=$Q56,INDEX('BAZA PRAC'!$D$4:$D$61,$P56-4+25),"")</f>
        <v/>
      </c>
      <c r="AQ56" s="26">
        <f>IF(26&lt;=$Q56,INDEX('BAZA PRAC'!$D$4:$D$61,$P56-4+26),"")</f>
        <v/>
      </c>
      <c r="AR56" s="26">
        <f>IF(27&lt;=$Q56,INDEX('BAZA PRAC'!$D$4:$D$61,$P56-4+27),"")</f>
        <v/>
      </c>
      <c r="AS56" s="26">
        <f>IF(28&lt;=$Q56,INDEX('BAZA PRAC'!$D$4:$D$61,$P56-4+28),"")</f>
        <v/>
      </c>
      <c r="AT56" s="26">
        <f>IF(29&lt;=$Q56,INDEX('BAZA PRAC'!$D$4:$D$61,$P56-4+29),"")</f>
        <v/>
      </c>
      <c r="AU56" s="26">
        <f>IF(30&lt;=$Q56,INDEX('BAZA PRAC'!$D$4:$D$61,$P56-4+30),"")</f>
        <v/>
      </c>
      <c r="AV56" s="26">
        <f>IF(31&lt;=$Q56,INDEX('BAZA PRAC'!$D$4:$D$61,$P56-4+31),"")</f>
        <v/>
      </c>
      <c r="AW56" s="26">
        <f>IF(32&lt;=$Q56,INDEX('BAZA PRAC'!$D$4:$D$61,$P56-4+32),"")</f>
        <v/>
      </c>
      <c r="AX56" s="26">
        <f>IF(33&lt;=$Q56,INDEX('BAZA PRAC'!$D$4:$D$61,$P56-4+33),"")</f>
        <v/>
      </c>
      <c r="AY56" s="26">
        <f>IF(34&lt;=$Q56,INDEX('BAZA PRAC'!$D$4:$D$61,$P56-4+34),"")</f>
        <v/>
      </c>
      <c r="AZ56" s="26">
        <f>IF(35&lt;=$Q56,INDEX('BAZA PRAC'!$D$4:$D$61,$P56-4+35),"")</f>
        <v/>
      </c>
      <c r="BA56" s="26">
        <f>IF(36&lt;=$Q56,INDEX('BAZA PRAC'!$D$4:$D$61,$P56-4+36),"")</f>
        <v/>
      </c>
      <c r="BB56" s="26">
        <f>IF(37&lt;=$Q56,INDEX('BAZA PRAC'!$D$4:$D$61,$P56-4+37),"")</f>
        <v/>
      </c>
      <c r="BC56" s="26">
        <f>IF(38&lt;=$Q56,INDEX('BAZA PRAC'!$D$4:$D$61,$P56-4+38),"")</f>
        <v/>
      </c>
      <c r="BD56" s="26">
        <f>IF(39&lt;=$Q56,INDEX('BAZA PRAC'!$D$4:$D$61,$P56-4+39),"")</f>
        <v/>
      </c>
      <c r="BE56" s="26">
        <f>IF(40&lt;=$Q56,INDEX('BAZA PRAC'!$D$4:$D$61,$P56-4+40),"")</f>
        <v/>
      </c>
      <c r="BF56" s="26">
        <f>IF(41&lt;=$Q56,INDEX('BAZA PRAC'!$D$4:$D$61,$P56-4+41),"")</f>
        <v/>
      </c>
      <c r="BG56" s="26">
        <f>IF(42&lt;=$Q56,INDEX('BAZA PRAC'!$D$4:$D$61,$P56-4+42),"")</f>
        <v/>
      </c>
      <c r="BH56" s="26">
        <f>IF(43&lt;=$Q56,INDEX('BAZA PRAC'!$D$4:$D$61,$P56-4+43),"")</f>
        <v/>
      </c>
      <c r="BI56" s="26">
        <f>IF(44&lt;=$Q56,INDEX('BAZA PRAC'!$D$4:$D$61,$P56-4+44),"")</f>
        <v/>
      </c>
      <c r="BJ56" s="26">
        <f>IF(45&lt;=$Q56,INDEX('BAZA PRAC'!$D$4:$D$61,$P56-4+45),"")</f>
        <v/>
      </c>
      <c r="BK56" s="26">
        <f>IF(46&lt;=$Q56,INDEX('BAZA PRAC'!$D$4:$D$61,$P56-4+46),"")</f>
        <v/>
      </c>
      <c r="BL56" s="26">
        <f>IF(47&lt;=$Q56,INDEX('BAZA PRAC'!$D$4:$D$61,$P56-4+47),"")</f>
        <v/>
      </c>
      <c r="BM56" s="26">
        <f>IF(48&lt;=$Q56,INDEX('BAZA PRAC'!$D$4:$D$61,$P56-4+48),"")</f>
        <v/>
      </c>
      <c r="BN56" s="26">
        <f>IF(49&lt;=$Q56,INDEX('BAZA PRAC'!$D$4:$D$61,$P56-4+49),"")</f>
        <v/>
      </c>
      <c r="BO56" s="26">
        <f>IF(50&lt;=$Q56,INDEX('BAZA PRAC'!$D$4:$D$61,$P56-4+50),"")</f>
        <v/>
      </c>
      <c r="BP56" s="26">
        <f>IF(51&lt;=$Q56,INDEX('BAZA PRAC'!$D$4:$D$61,$P56-4+51),"")</f>
        <v/>
      </c>
      <c r="BQ56" s="26">
        <f>IF(52&lt;=$Q56,INDEX('BAZA PRAC'!$D$4:$D$61,$P56-4+52),"")</f>
        <v/>
      </c>
      <c r="BR56" s="26">
        <f>IF(53&lt;=$Q56,INDEX('BAZA PRAC'!$D$4:$D$61,$P56-4+53),"")</f>
        <v/>
      </c>
      <c r="BS56" s="26">
        <f>IF(54&lt;=$Q56,INDEX('BAZA PRAC'!$D$4:$D$61,$P56-4+54),"")</f>
        <v/>
      </c>
      <c r="BT56" s="26">
        <f>IF(55&lt;=$Q56,INDEX('BAZA PRAC'!$D$4:$D$61,$P56-4+55),"")</f>
        <v/>
      </c>
      <c r="BU56" s="26">
        <f>IF(56&lt;=$Q56,INDEX('BAZA PRAC'!$D$4:$D$61,$P56-4+56),"")</f>
        <v/>
      </c>
      <c r="BV56" s="26">
        <f>IF(57&lt;=$Q56,INDEX('BAZA PRAC'!$D$4:$D$61,$P56-4+57),"")</f>
        <v/>
      </c>
      <c r="BW56" s="26">
        <f>IF(58&lt;=$Q56,INDEX('BAZA PRAC'!$D$4:$D$61,$P56-4+58),"")</f>
        <v/>
      </c>
      <c r="BX56" s="20" t="n"/>
      <c r="BY56" s="20" t="n"/>
    </row>
    <row r="57">
      <c r="A57" s="19">
        <f>IF($D57="","",COUNTA($D$11:$D57))</f>
        <v/>
      </c>
      <c r="B57" s="19">
        <f>IF($BX57&lt;&gt;"",$BX57,IF($D57="","",IFERROR(INDEX('BAZA PRAC'!$A$4:$A$61,MATCH($D57,'BAZA PRAC'!$D$4:$D$61,0)),"")))</f>
        <v/>
      </c>
      <c r="C57" s="20" t="n"/>
      <c r="D57" s="21" t="n"/>
      <c r="E57" s="19">
        <f>IF($BY57&lt;&gt;"",$BY57,IF($D57="","",IFERROR(INDEX('BAZA PRAC'!$E$4:$E$61,MATCH($D57,'BAZA PRAC'!$D$4:$D$61,0)),"")))</f>
        <v/>
      </c>
      <c r="F57" s="22" t="n"/>
      <c r="G57" s="23" t="n"/>
      <c r="H57" s="23" t="n"/>
      <c r="I57" s="23" t="n"/>
      <c r="J57" s="24">
        <f>IF($D57="","",N(G57)+N(H57)+N(I57))</f>
        <v/>
      </c>
      <c r="K57" s="24">
        <f>IF($D57="","",N(F57)*J57)</f>
        <v/>
      </c>
      <c r="L57" s="25" t="n"/>
      <c r="M57" s="24">
        <f>IF($D57="","",K57*(1-N(L57)))</f>
        <v/>
      </c>
      <c r="N57" s="21" t="n"/>
      <c r="P57" s="26">
        <f>IFERROR(VLOOKUP($C57,USTAWIENIA!$E$2:$H$8,3,FALSE),4)</f>
        <v/>
      </c>
      <c r="Q57" s="26">
        <f>IFERROR(VLOOKUP($C57,USTAWIENIA!$E$2:$H$8,4,FALSE),58)</f>
        <v/>
      </c>
      <c r="R57" s="26">
        <f>IF(1&lt;=$Q57,INDEX('BAZA PRAC'!$D$4:$D$61,$P57-4+1),"")</f>
        <v/>
      </c>
      <c r="S57" s="26">
        <f>IF(2&lt;=$Q57,INDEX('BAZA PRAC'!$D$4:$D$61,$P57-4+2),"")</f>
        <v/>
      </c>
      <c r="T57" s="26">
        <f>IF(3&lt;=$Q57,INDEX('BAZA PRAC'!$D$4:$D$61,$P57-4+3),"")</f>
        <v/>
      </c>
      <c r="U57" s="26">
        <f>IF(4&lt;=$Q57,INDEX('BAZA PRAC'!$D$4:$D$61,$P57-4+4),"")</f>
        <v/>
      </c>
      <c r="V57" s="26">
        <f>IF(5&lt;=$Q57,INDEX('BAZA PRAC'!$D$4:$D$61,$P57-4+5),"")</f>
        <v/>
      </c>
      <c r="W57" s="26">
        <f>IF(6&lt;=$Q57,INDEX('BAZA PRAC'!$D$4:$D$61,$P57-4+6),"")</f>
        <v/>
      </c>
      <c r="X57" s="26">
        <f>IF(7&lt;=$Q57,INDEX('BAZA PRAC'!$D$4:$D$61,$P57-4+7),"")</f>
        <v/>
      </c>
      <c r="Y57" s="26">
        <f>IF(8&lt;=$Q57,INDEX('BAZA PRAC'!$D$4:$D$61,$P57-4+8),"")</f>
        <v/>
      </c>
      <c r="Z57" s="26">
        <f>IF(9&lt;=$Q57,INDEX('BAZA PRAC'!$D$4:$D$61,$P57-4+9),"")</f>
        <v/>
      </c>
      <c r="AA57" s="26">
        <f>IF(10&lt;=$Q57,INDEX('BAZA PRAC'!$D$4:$D$61,$P57-4+10),"")</f>
        <v/>
      </c>
      <c r="AB57" s="26">
        <f>IF(11&lt;=$Q57,INDEX('BAZA PRAC'!$D$4:$D$61,$P57-4+11),"")</f>
        <v/>
      </c>
      <c r="AC57" s="26">
        <f>IF(12&lt;=$Q57,INDEX('BAZA PRAC'!$D$4:$D$61,$P57-4+12),"")</f>
        <v/>
      </c>
      <c r="AD57" s="26">
        <f>IF(13&lt;=$Q57,INDEX('BAZA PRAC'!$D$4:$D$61,$P57-4+13),"")</f>
        <v/>
      </c>
      <c r="AE57" s="26">
        <f>IF(14&lt;=$Q57,INDEX('BAZA PRAC'!$D$4:$D$61,$P57-4+14),"")</f>
        <v/>
      </c>
      <c r="AF57" s="26">
        <f>IF(15&lt;=$Q57,INDEX('BAZA PRAC'!$D$4:$D$61,$P57-4+15),"")</f>
        <v/>
      </c>
      <c r="AG57" s="26">
        <f>IF(16&lt;=$Q57,INDEX('BAZA PRAC'!$D$4:$D$61,$P57-4+16),"")</f>
        <v/>
      </c>
      <c r="AH57" s="26">
        <f>IF(17&lt;=$Q57,INDEX('BAZA PRAC'!$D$4:$D$61,$P57-4+17),"")</f>
        <v/>
      </c>
      <c r="AI57" s="26">
        <f>IF(18&lt;=$Q57,INDEX('BAZA PRAC'!$D$4:$D$61,$P57-4+18),"")</f>
        <v/>
      </c>
      <c r="AJ57" s="26">
        <f>IF(19&lt;=$Q57,INDEX('BAZA PRAC'!$D$4:$D$61,$P57-4+19),"")</f>
        <v/>
      </c>
      <c r="AK57" s="26">
        <f>IF(20&lt;=$Q57,INDEX('BAZA PRAC'!$D$4:$D$61,$P57-4+20),"")</f>
        <v/>
      </c>
      <c r="AL57" s="26">
        <f>IF(21&lt;=$Q57,INDEX('BAZA PRAC'!$D$4:$D$61,$P57-4+21),"")</f>
        <v/>
      </c>
      <c r="AM57" s="26">
        <f>IF(22&lt;=$Q57,INDEX('BAZA PRAC'!$D$4:$D$61,$P57-4+22),"")</f>
        <v/>
      </c>
      <c r="AN57" s="26">
        <f>IF(23&lt;=$Q57,INDEX('BAZA PRAC'!$D$4:$D$61,$P57-4+23),"")</f>
        <v/>
      </c>
      <c r="AO57" s="26">
        <f>IF(24&lt;=$Q57,INDEX('BAZA PRAC'!$D$4:$D$61,$P57-4+24),"")</f>
        <v/>
      </c>
      <c r="AP57" s="26">
        <f>IF(25&lt;=$Q57,INDEX('BAZA PRAC'!$D$4:$D$61,$P57-4+25),"")</f>
        <v/>
      </c>
      <c r="AQ57" s="26">
        <f>IF(26&lt;=$Q57,INDEX('BAZA PRAC'!$D$4:$D$61,$P57-4+26),"")</f>
        <v/>
      </c>
      <c r="AR57" s="26">
        <f>IF(27&lt;=$Q57,INDEX('BAZA PRAC'!$D$4:$D$61,$P57-4+27),"")</f>
        <v/>
      </c>
      <c r="AS57" s="26">
        <f>IF(28&lt;=$Q57,INDEX('BAZA PRAC'!$D$4:$D$61,$P57-4+28),"")</f>
        <v/>
      </c>
      <c r="AT57" s="26">
        <f>IF(29&lt;=$Q57,INDEX('BAZA PRAC'!$D$4:$D$61,$P57-4+29),"")</f>
        <v/>
      </c>
      <c r="AU57" s="26">
        <f>IF(30&lt;=$Q57,INDEX('BAZA PRAC'!$D$4:$D$61,$P57-4+30),"")</f>
        <v/>
      </c>
      <c r="AV57" s="26">
        <f>IF(31&lt;=$Q57,INDEX('BAZA PRAC'!$D$4:$D$61,$P57-4+31),"")</f>
        <v/>
      </c>
      <c r="AW57" s="26">
        <f>IF(32&lt;=$Q57,INDEX('BAZA PRAC'!$D$4:$D$61,$P57-4+32),"")</f>
        <v/>
      </c>
      <c r="AX57" s="26">
        <f>IF(33&lt;=$Q57,INDEX('BAZA PRAC'!$D$4:$D$61,$P57-4+33),"")</f>
        <v/>
      </c>
      <c r="AY57" s="26">
        <f>IF(34&lt;=$Q57,INDEX('BAZA PRAC'!$D$4:$D$61,$P57-4+34),"")</f>
        <v/>
      </c>
      <c r="AZ57" s="26">
        <f>IF(35&lt;=$Q57,INDEX('BAZA PRAC'!$D$4:$D$61,$P57-4+35),"")</f>
        <v/>
      </c>
      <c r="BA57" s="26">
        <f>IF(36&lt;=$Q57,INDEX('BAZA PRAC'!$D$4:$D$61,$P57-4+36),"")</f>
        <v/>
      </c>
      <c r="BB57" s="26">
        <f>IF(37&lt;=$Q57,INDEX('BAZA PRAC'!$D$4:$D$61,$P57-4+37),"")</f>
        <v/>
      </c>
      <c r="BC57" s="26">
        <f>IF(38&lt;=$Q57,INDEX('BAZA PRAC'!$D$4:$D$61,$P57-4+38),"")</f>
        <v/>
      </c>
      <c r="BD57" s="26">
        <f>IF(39&lt;=$Q57,INDEX('BAZA PRAC'!$D$4:$D$61,$P57-4+39),"")</f>
        <v/>
      </c>
      <c r="BE57" s="26">
        <f>IF(40&lt;=$Q57,INDEX('BAZA PRAC'!$D$4:$D$61,$P57-4+40),"")</f>
        <v/>
      </c>
      <c r="BF57" s="26">
        <f>IF(41&lt;=$Q57,INDEX('BAZA PRAC'!$D$4:$D$61,$P57-4+41),"")</f>
        <v/>
      </c>
      <c r="BG57" s="26">
        <f>IF(42&lt;=$Q57,INDEX('BAZA PRAC'!$D$4:$D$61,$P57-4+42),"")</f>
        <v/>
      </c>
      <c r="BH57" s="26">
        <f>IF(43&lt;=$Q57,INDEX('BAZA PRAC'!$D$4:$D$61,$P57-4+43),"")</f>
        <v/>
      </c>
      <c r="BI57" s="26">
        <f>IF(44&lt;=$Q57,INDEX('BAZA PRAC'!$D$4:$D$61,$P57-4+44),"")</f>
        <v/>
      </c>
      <c r="BJ57" s="26">
        <f>IF(45&lt;=$Q57,INDEX('BAZA PRAC'!$D$4:$D$61,$P57-4+45),"")</f>
        <v/>
      </c>
      <c r="BK57" s="26">
        <f>IF(46&lt;=$Q57,INDEX('BAZA PRAC'!$D$4:$D$61,$P57-4+46),"")</f>
        <v/>
      </c>
      <c r="BL57" s="26">
        <f>IF(47&lt;=$Q57,INDEX('BAZA PRAC'!$D$4:$D$61,$P57-4+47),"")</f>
        <v/>
      </c>
      <c r="BM57" s="26">
        <f>IF(48&lt;=$Q57,INDEX('BAZA PRAC'!$D$4:$D$61,$P57-4+48),"")</f>
        <v/>
      </c>
      <c r="BN57" s="26">
        <f>IF(49&lt;=$Q57,INDEX('BAZA PRAC'!$D$4:$D$61,$P57-4+49),"")</f>
        <v/>
      </c>
      <c r="BO57" s="26">
        <f>IF(50&lt;=$Q57,INDEX('BAZA PRAC'!$D$4:$D$61,$P57-4+50),"")</f>
        <v/>
      </c>
      <c r="BP57" s="26">
        <f>IF(51&lt;=$Q57,INDEX('BAZA PRAC'!$D$4:$D$61,$P57-4+51),"")</f>
        <v/>
      </c>
      <c r="BQ57" s="26">
        <f>IF(52&lt;=$Q57,INDEX('BAZA PRAC'!$D$4:$D$61,$P57-4+52),"")</f>
        <v/>
      </c>
      <c r="BR57" s="26">
        <f>IF(53&lt;=$Q57,INDEX('BAZA PRAC'!$D$4:$D$61,$P57-4+53),"")</f>
        <v/>
      </c>
      <c r="BS57" s="26">
        <f>IF(54&lt;=$Q57,INDEX('BAZA PRAC'!$D$4:$D$61,$P57-4+54),"")</f>
        <v/>
      </c>
      <c r="BT57" s="26">
        <f>IF(55&lt;=$Q57,INDEX('BAZA PRAC'!$D$4:$D$61,$P57-4+55),"")</f>
        <v/>
      </c>
      <c r="BU57" s="26">
        <f>IF(56&lt;=$Q57,INDEX('BAZA PRAC'!$D$4:$D$61,$P57-4+56),"")</f>
        <v/>
      </c>
      <c r="BV57" s="26">
        <f>IF(57&lt;=$Q57,INDEX('BAZA PRAC'!$D$4:$D$61,$P57-4+57),"")</f>
        <v/>
      </c>
      <c r="BW57" s="26">
        <f>IF(58&lt;=$Q57,INDEX('BAZA PRAC'!$D$4:$D$61,$P57-4+58),"")</f>
        <v/>
      </c>
      <c r="BX57" s="20" t="n"/>
      <c r="BY57" s="20" t="n"/>
    </row>
    <row r="58">
      <c r="A58" s="27">
        <f>IF($D58="","",COUNTA($D$11:$D58))</f>
        <v/>
      </c>
      <c r="B58" s="27">
        <f>IF($BX58&lt;&gt;"",$BX58,IF($D58="","",IFERROR(INDEX('BAZA PRAC'!$A$4:$A$61,MATCH($D58,'BAZA PRAC'!$D$4:$D$61,0)),"")))</f>
        <v/>
      </c>
      <c r="C58" s="20" t="n"/>
      <c r="D58" s="21" t="n"/>
      <c r="E58" s="27">
        <f>IF($BY58&lt;&gt;"",$BY58,IF($D58="","",IFERROR(INDEX('BAZA PRAC'!$E$4:$E$61,MATCH($D58,'BAZA PRAC'!$D$4:$D$61,0)),"")))</f>
        <v/>
      </c>
      <c r="F58" s="22" t="n"/>
      <c r="G58" s="23" t="n"/>
      <c r="H58" s="23" t="n"/>
      <c r="I58" s="23" t="n"/>
      <c r="J58" s="28">
        <f>IF($D58="","",N(G58)+N(H58)+N(I58))</f>
        <v/>
      </c>
      <c r="K58" s="28">
        <f>IF($D58="","",N(F58)*J58)</f>
        <v/>
      </c>
      <c r="L58" s="25" t="n"/>
      <c r="M58" s="28">
        <f>IF($D58="","",K58*(1-N(L58)))</f>
        <v/>
      </c>
      <c r="N58" s="21" t="n"/>
      <c r="P58" s="26">
        <f>IFERROR(VLOOKUP($C58,USTAWIENIA!$E$2:$H$8,3,FALSE),4)</f>
        <v/>
      </c>
      <c r="Q58" s="26">
        <f>IFERROR(VLOOKUP($C58,USTAWIENIA!$E$2:$H$8,4,FALSE),58)</f>
        <v/>
      </c>
      <c r="R58" s="26">
        <f>IF(1&lt;=$Q58,INDEX('BAZA PRAC'!$D$4:$D$61,$P58-4+1),"")</f>
        <v/>
      </c>
      <c r="S58" s="26">
        <f>IF(2&lt;=$Q58,INDEX('BAZA PRAC'!$D$4:$D$61,$P58-4+2),"")</f>
        <v/>
      </c>
      <c r="T58" s="26">
        <f>IF(3&lt;=$Q58,INDEX('BAZA PRAC'!$D$4:$D$61,$P58-4+3),"")</f>
        <v/>
      </c>
      <c r="U58" s="26">
        <f>IF(4&lt;=$Q58,INDEX('BAZA PRAC'!$D$4:$D$61,$P58-4+4),"")</f>
        <v/>
      </c>
      <c r="V58" s="26">
        <f>IF(5&lt;=$Q58,INDEX('BAZA PRAC'!$D$4:$D$61,$P58-4+5),"")</f>
        <v/>
      </c>
      <c r="W58" s="26">
        <f>IF(6&lt;=$Q58,INDEX('BAZA PRAC'!$D$4:$D$61,$P58-4+6),"")</f>
        <v/>
      </c>
      <c r="X58" s="26">
        <f>IF(7&lt;=$Q58,INDEX('BAZA PRAC'!$D$4:$D$61,$P58-4+7),"")</f>
        <v/>
      </c>
      <c r="Y58" s="26">
        <f>IF(8&lt;=$Q58,INDEX('BAZA PRAC'!$D$4:$D$61,$P58-4+8),"")</f>
        <v/>
      </c>
      <c r="Z58" s="26">
        <f>IF(9&lt;=$Q58,INDEX('BAZA PRAC'!$D$4:$D$61,$P58-4+9),"")</f>
        <v/>
      </c>
      <c r="AA58" s="26">
        <f>IF(10&lt;=$Q58,INDEX('BAZA PRAC'!$D$4:$D$61,$P58-4+10),"")</f>
        <v/>
      </c>
      <c r="AB58" s="26">
        <f>IF(11&lt;=$Q58,INDEX('BAZA PRAC'!$D$4:$D$61,$P58-4+11),"")</f>
        <v/>
      </c>
      <c r="AC58" s="26">
        <f>IF(12&lt;=$Q58,INDEX('BAZA PRAC'!$D$4:$D$61,$P58-4+12),"")</f>
        <v/>
      </c>
      <c r="AD58" s="26">
        <f>IF(13&lt;=$Q58,INDEX('BAZA PRAC'!$D$4:$D$61,$P58-4+13),"")</f>
        <v/>
      </c>
      <c r="AE58" s="26">
        <f>IF(14&lt;=$Q58,INDEX('BAZA PRAC'!$D$4:$D$61,$P58-4+14),"")</f>
        <v/>
      </c>
      <c r="AF58" s="26">
        <f>IF(15&lt;=$Q58,INDEX('BAZA PRAC'!$D$4:$D$61,$P58-4+15),"")</f>
        <v/>
      </c>
      <c r="AG58" s="26">
        <f>IF(16&lt;=$Q58,INDEX('BAZA PRAC'!$D$4:$D$61,$P58-4+16),"")</f>
        <v/>
      </c>
      <c r="AH58" s="26">
        <f>IF(17&lt;=$Q58,INDEX('BAZA PRAC'!$D$4:$D$61,$P58-4+17),"")</f>
        <v/>
      </c>
      <c r="AI58" s="26">
        <f>IF(18&lt;=$Q58,INDEX('BAZA PRAC'!$D$4:$D$61,$P58-4+18),"")</f>
        <v/>
      </c>
      <c r="AJ58" s="26">
        <f>IF(19&lt;=$Q58,INDEX('BAZA PRAC'!$D$4:$D$61,$P58-4+19),"")</f>
        <v/>
      </c>
      <c r="AK58" s="26">
        <f>IF(20&lt;=$Q58,INDEX('BAZA PRAC'!$D$4:$D$61,$P58-4+20),"")</f>
        <v/>
      </c>
      <c r="AL58" s="26">
        <f>IF(21&lt;=$Q58,INDEX('BAZA PRAC'!$D$4:$D$61,$P58-4+21),"")</f>
        <v/>
      </c>
      <c r="AM58" s="26">
        <f>IF(22&lt;=$Q58,INDEX('BAZA PRAC'!$D$4:$D$61,$P58-4+22),"")</f>
        <v/>
      </c>
      <c r="AN58" s="26">
        <f>IF(23&lt;=$Q58,INDEX('BAZA PRAC'!$D$4:$D$61,$P58-4+23),"")</f>
        <v/>
      </c>
      <c r="AO58" s="26">
        <f>IF(24&lt;=$Q58,INDEX('BAZA PRAC'!$D$4:$D$61,$P58-4+24),"")</f>
        <v/>
      </c>
      <c r="AP58" s="26">
        <f>IF(25&lt;=$Q58,INDEX('BAZA PRAC'!$D$4:$D$61,$P58-4+25),"")</f>
        <v/>
      </c>
      <c r="AQ58" s="26">
        <f>IF(26&lt;=$Q58,INDEX('BAZA PRAC'!$D$4:$D$61,$P58-4+26),"")</f>
        <v/>
      </c>
      <c r="AR58" s="26">
        <f>IF(27&lt;=$Q58,INDEX('BAZA PRAC'!$D$4:$D$61,$P58-4+27),"")</f>
        <v/>
      </c>
      <c r="AS58" s="26">
        <f>IF(28&lt;=$Q58,INDEX('BAZA PRAC'!$D$4:$D$61,$P58-4+28),"")</f>
        <v/>
      </c>
      <c r="AT58" s="26">
        <f>IF(29&lt;=$Q58,INDEX('BAZA PRAC'!$D$4:$D$61,$P58-4+29),"")</f>
        <v/>
      </c>
      <c r="AU58" s="26">
        <f>IF(30&lt;=$Q58,INDEX('BAZA PRAC'!$D$4:$D$61,$P58-4+30),"")</f>
        <v/>
      </c>
      <c r="AV58" s="26">
        <f>IF(31&lt;=$Q58,INDEX('BAZA PRAC'!$D$4:$D$61,$P58-4+31),"")</f>
        <v/>
      </c>
      <c r="AW58" s="26">
        <f>IF(32&lt;=$Q58,INDEX('BAZA PRAC'!$D$4:$D$61,$P58-4+32),"")</f>
        <v/>
      </c>
      <c r="AX58" s="26">
        <f>IF(33&lt;=$Q58,INDEX('BAZA PRAC'!$D$4:$D$61,$P58-4+33),"")</f>
        <v/>
      </c>
      <c r="AY58" s="26">
        <f>IF(34&lt;=$Q58,INDEX('BAZA PRAC'!$D$4:$D$61,$P58-4+34),"")</f>
        <v/>
      </c>
      <c r="AZ58" s="26">
        <f>IF(35&lt;=$Q58,INDEX('BAZA PRAC'!$D$4:$D$61,$P58-4+35),"")</f>
        <v/>
      </c>
      <c r="BA58" s="26">
        <f>IF(36&lt;=$Q58,INDEX('BAZA PRAC'!$D$4:$D$61,$P58-4+36),"")</f>
        <v/>
      </c>
      <c r="BB58" s="26">
        <f>IF(37&lt;=$Q58,INDEX('BAZA PRAC'!$D$4:$D$61,$P58-4+37),"")</f>
        <v/>
      </c>
      <c r="BC58" s="26">
        <f>IF(38&lt;=$Q58,INDEX('BAZA PRAC'!$D$4:$D$61,$P58-4+38),"")</f>
        <v/>
      </c>
      <c r="BD58" s="26">
        <f>IF(39&lt;=$Q58,INDEX('BAZA PRAC'!$D$4:$D$61,$P58-4+39),"")</f>
        <v/>
      </c>
      <c r="BE58" s="26">
        <f>IF(40&lt;=$Q58,INDEX('BAZA PRAC'!$D$4:$D$61,$P58-4+40),"")</f>
        <v/>
      </c>
      <c r="BF58" s="26">
        <f>IF(41&lt;=$Q58,INDEX('BAZA PRAC'!$D$4:$D$61,$P58-4+41),"")</f>
        <v/>
      </c>
      <c r="BG58" s="26">
        <f>IF(42&lt;=$Q58,INDEX('BAZA PRAC'!$D$4:$D$61,$P58-4+42),"")</f>
        <v/>
      </c>
      <c r="BH58" s="26">
        <f>IF(43&lt;=$Q58,INDEX('BAZA PRAC'!$D$4:$D$61,$P58-4+43),"")</f>
        <v/>
      </c>
      <c r="BI58" s="26">
        <f>IF(44&lt;=$Q58,INDEX('BAZA PRAC'!$D$4:$D$61,$P58-4+44),"")</f>
        <v/>
      </c>
      <c r="BJ58" s="26">
        <f>IF(45&lt;=$Q58,INDEX('BAZA PRAC'!$D$4:$D$61,$P58-4+45),"")</f>
        <v/>
      </c>
      <c r="BK58" s="26">
        <f>IF(46&lt;=$Q58,INDEX('BAZA PRAC'!$D$4:$D$61,$P58-4+46),"")</f>
        <v/>
      </c>
      <c r="BL58" s="26">
        <f>IF(47&lt;=$Q58,INDEX('BAZA PRAC'!$D$4:$D$61,$P58-4+47),"")</f>
        <v/>
      </c>
      <c r="BM58" s="26">
        <f>IF(48&lt;=$Q58,INDEX('BAZA PRAC'!$D$4:$D$61,$P58-4+48),"")</f>
        <v/>
      </c>
      <c r="BN58" s="26">
        <f>IF(49&lt;=$Q58,INDEX('BAZA PRAC'!$D$4:$D$61,$P58-4+49),"")</f>
        <v/>
      </c>
      <c r="BO58" s="26">
        <f>IF(50&lt;=$Q58,INDEX('BAZA PRAC'!$D$4:$D$61,$P58-4+50),"")</f>
        <v/>
      </c>
      <c r="BP58" s="26">
        <f>IF(51&lt;=$Q58,INDEX('BAZA PRAC'!$D$4:$D$61,$P58-4+51),"")</f>
        <v/>
      </c>
      <c r="BQ58" s="26">
        <f>IF(52&lt;=$Q58,INDEX('BAZA PRAC'!$D$4:$D$61,$P58-4+52),"")</f>
        <v/>
      </c>
      <c r="BR58" s="26">
        <f>IF(53&lt;=$Q58,INDEX('BAZA PRAC'!$D$4:$D$61,$P58-4+53),"")</f>
        <v/>
      </c>
      <c r="BS58" s="26">
        <f>IF(54&lt;=$Q58,INDEX('BAZA PRAC'!$D$4:$D$61,$P58-4+54),"")</f>
        <v/>
      </c>
      <c r="BT58" s="26">
        <f>IF(55&lt;=$Q58,INDEX('BAZA PRAC'!$D$4:$D$61,$P58-4+55),"")</f>
        <v/>
      </c>
      <c r="BU58" s="26">
        <f>IF(56&lt;=$Q58,INDEX('BAZA PRAC'!$D$4:$D$61,$P58-4+56),"")</f>
        <v/>
      </c>
      <c r="BV58" s="26">
        <f>IF(57&lt;=$Q58,INDEX('BAZA PRAC'!$D$4:$D$61,$P58-4+57),"")</f>
        <v/>
      </c>
      <c r="BW58" s="26">
        <f>IF(58&lt;=$Q58,INDEX('BAZA PRAC'!$D$4:$D$61,$P58-4+58),"")</f>
        <v/>
      </c>
      <c r="BX58" s="20" t="n"/>
      <c r="BY58" s="20" t="n"/>
    </row>
    <row r="59">
      <c r="A59" s="19">
        <f>IF($D59="","",COUNTA($D$11:$D59))</f>
        <v/>
      </c>
      <c r="B59" s="19">
        <f>IF($BX59&lt;&gt;"",$BX59,IF($D59="","",IFERROR(INDEX('BAZA PRAC'!$A$4:$A$61,MATCH($D59,'BAZA PRAC'!$D$4:$D$61,0)),"")))</f>
        <v/>
      </c>
      <c r="C59" s="20" t="n"/>
      <c r="D59" s="21" t="n"/>
      <c r="E59" s="19">
        <f>IF($BY59&lt;&gt;"",$BY59,IF($D59="","",IFERROR(INDEX('BAZA PRAC'!$E$4:$E$61,MATCH($D59,'BAZA PRAC'!$D$4:$D$61,0)),"")))</f>
        <v/>
      </c>
      <c r="F59" s="22" t="n"/>
      <c r="G59" s="23" t="n"/>
      <c r="H59" s="23" t="n"/>
      <c r="I59" s="23" t="n"/>
      <c r="J59" s="24">
        <f>IF($D59="","",N(G59)+N(H59)+N(I59))</f>
        <v/>
      </c>
      <c r="K59" s="24">
        <f>IF($D59="","",N(F59)*J59)</f>
        <v/>
      </c>
      <c r="L59" s="25" t="n"/>
      <c r="M59" s="24">
        <f>IF($D59="","",K59*(1-N(L59)))</f>
        <v/>
      </c>
      <c r="N59" s="21" t="n"/>
      <c r="P59" s="26">
        <f>IFERROR(VLOOKUP($C59,USTAWIENIA!$E$2:$H$8,3,FALSE),4)</f>
        <v/>
      </c>
      <c r="Q59" s="26">
        <f>IFERROR(VLOOKUP($C59,USTAWIENIA!$E$2:$H$8,4,FALSE),58)</f>
        <v/>
      </c>
      <c r="R59" s="26">
        <f>IF(1&lt;=$Q59,INDEX('BAZA PRAC'!$D$4:$D$61,$P59-4+1),"")</f>
        <v/>
      </c>
      <c r="S59" s="26">
        <f>IF(2&lt;=$Q59,INDEX('BAZA PRAC'!$D$4:$D$61,$P59-4+2),"")</f>
        <v/>
      </c>
      <c r="T59" s="26">
        <f>IF(3&lt;=$Q59,INDEX('BAZA PRAC'!$D$4:$D$61,$P59-4+3),"")</f>
        <v/>
      </c>
      <c r="U59" s="26">
        <f>IF(4&lt;=$Q59,INDEX('BAZA PRAC'!$D$4:$D$61,$P59-4+4),"")</f>
        <v/>
      </c>
      <c r="V59" s="26">
        <f>IF(5&lt;=$Q59,INDEX('BAZA PRAC'!$D$4:$D$61,$P59-4+5),"")</f>
        <v/>
      </c>
      <c r="W59" s="26">
        <f>IF(6&lt;=$Q59,INDEX('BAZA PRAC'!$D$4:$D$61,$P59-4+6),"")</f>
        <v/>
      </c>
      <c r="X59" s="26">
        <f>IF(7&lt;=$Q59,INDEX('BAZA PRAC'!$D$4:$D$61,$P59-4+7),"")</f>
        <v/>
      </c>
      <c r="Y59" s="26">
        <f>IF(8&lt;=$Q59,INDEX('BAZA PRAC'!$D$4:$D$61,$P59-4+8),"")</f>
        <v/>
      </c>
      <c r="Z59" s="26">
        <f>IF(9&lt;=$Q59,INDEX('BAZA PRAC'!$D$4:$D$61,$P59-4+9),"")</f>
        <v/>
      </c>
      <c r="AA59" s="26">
        <f>IF(10&lt;=$Q59,INDEX('BAZA PRAC'!$D$4:$D$61,$P59-4+10),"")</f>
        <v/>
      </c>
      <c r="AB59" s="26">
        <f>IF(11&lt;=$Q59,INDEX('BAZA PRAC'!$D$4:$D$61,$P59-4+11),"")</f>
        <v/>
      </c>
      <c r="AC59" s="26">
        <f>IF(12&lt;=$Q59,INDEX('BAZA PRAC'!$D$4:$D$61,$P59-4+12),"")</f>
        <v/>
      </c>
      <c r="AD59" s="26">
        <f>IF(13&lt;=$Q59,INDEX('BAZA PRAC'!$D$4:$D$61,$P59-4+13),"")</f>
        <v/>
      </c>
      <c r="AE59" s="26">
        <f>IF(14&lt;=$Q59,INDEX('BAZA PRAC'!$D$4:$D$61,$P59-4+14),"")</f>
        <v/>
      </c>
      <c r="AF59" s="26">
        <f>IF(15&lt;=$Q59,INDEX('BAZA PRAC'!$D$4:$D$61,$P59-4+15),"")</f>
        <v/>
      </c>
      <c r="AG59" s="26">
        <f>IF(16&lt;=$Q59,INDEX('BAZA PRAC'!$D$4:$D$61,$P59-4+16),"")</f>
        <v/>
      </c>
      <c r="AH59" s="26">
        <f>IF(17&lt;=$Q59,INDEX('BAZA PRAC'!$D$4:$D$61,$P59-4+17),"")</f>
        <v/>
      </c>
      <c r="AI59" s="26">
        <f>IF(18&lt;=$Q59,INDEX('BAZA PRAC'!$D$4:$D$61,$P59-4+18),"")</f>
        <v/>
      </c>
      <c r="AJ59" s="26">
        <f>IF(19&lt;=$Q59,INDEX('BAZA PRAC'!$D$4:$D$61,$P59-4+19),"")</f>
        <v/>
      </c>
      <c r="AK59" s="26">
        <f>IF(20&lt;=$Q59,INDEX('BAZA PRAC'!$D$4:$D$61,$P59-4+20),"")</f>
        <v/>
      </c>
      <c r="AL59" s="26">
        <f>IF(21&lt;=$Q59,INDEX('BAZA PRAC'!$D$4:$D$61,$P59-4+21),"")</f>
        <v/>
      </c>
      <c r="AM59" s="26">
        <f>IF(22&lt;=$Q59,INDEX('BAZA PRAC'!$D$4:$D$61,$P59-4+22),"")</f>
        <v/>
      </c>
      <c r="AN59" s="26">
        <f>IF(23&lt;=$Q59,INDEX('BAZA PRAC'!$D$4:$D$61,$P59-4+23),"")</f>
        <v/>
      </c>
      <c r="AO59" s="26">
        <f>IF(24&lt;=$Q59,INDEX('BAZA PRAC'!$D$4:$D$61,$P59-4+24),"")</f>
        <v/>
      </c>
      <c r="AP59" s="26">
        <f>IF(25&lt;=$Q59,INDEX('BAZA PRAC'!$D$4:$D$61,$P59-4+25),"")</f>
        <v/>
      </c>
      <c r="AQ59" s="26">
        <f>IF(26&lt;=$Q59,INDEX('BAZA PRAC'!$D$4:$D$61,$P59-4+26),"")</f>
        <v/>
      </c>
      <c r="AR59" s="26">
        <f>IF(27&lt;=$Q59,INDEX('BAZA PRAC'!$D$4:$D$61,$P59-4+27),"")</f>
        <v/>
      </c>
      <c r="AS59" s="26">
        <f>IF(28&lt;=$Q59,INDEX('BAZA PRAC'!$D$4:$D$61,$P59-4+28),"")</f>
        <v/>
      </c>
      <c r="AT59" s="26">
        <f>IF(29&lt;=$Q59,INDEX('BAZA PRAC'!$D$4:$D$61,$P59-4+29),"")</f>
        <v/>
      </c>
      <c r="AU59" s="26">
        <f>IF(30&lt;=$Q59,INDEX('BAZA PRAC'!$D$4:$D$61,$P59-4+30),"")</f>
        <v/>
      </c>
      <c r="AV59" s="26">
        <f>IF(31&lt;=$Q59,INDEX('BAZA PRAC'!$D$4:$D$61,$P59-4+31),"")</f>
        <v/>
      </c>
      <c r="AW59" s="26">
        <f>IF(32&lt;=$Q59,INDEX('BAZA PRAC'!$D$4:$D$61,$P59-4+32),"")</f>
        <v/>
      </c>
      <c r="AX59" s="26">
        <f>IF(33&lt;=$Q59,INDEX('BAZA PRAC'!$D$4:$D$61,$P59-4+33),"")</f>
        <v/>
      </c>
      <c r="AY59" s="26">
        <f>IF(34&lt;=$Q59,INDEX('BAZA PRAC'!$D$4:$D$61,$P59-4+34),"")</f>
        <v/>
      </c>
      <c r="AZ59" s="26">
        <f>IF(35&lt;=$Q59,INDEX('BAZA PRAC'!$D$4:$D$61,$P59-4+35),"")</f>
        <v/>
      </c>
      <c r="BA59" s="26">
        <f>IF(36&lt;=$Q59,INDEX('BAZA PRAC'!$D$4:$D$61,$P59-4+36),"")</f>
        <v/>
      </c>
      <c r="BB59" s="26">
        <f>IF(37&lt;=$Q59,INDEX('BAZA PRAC'!$D$4:$D$61,$P59-4+37),"")</f>
        <v/>
      </c>
      <c r="BC59" s="26">
        <f>IF(38&lt;=$Q59,INDEX('BAZA PRAC'!$D$4:$D$61,$P59-4+38),"")</f>
        <v/>
      </c>
      <c r="BD59" s="26">
        <f>IF(39&lt;=$Q59,INDEX('BAZA PRAC'!$D$4:$D$61,$P59-4+39),"")</f>
        <v/>
      </c>
      <c r="BE59" s="26">
        <f>IF(40&lt;=$Q59,INDEX('BAZA PRAC'!$D$4:$D$61,$P59-4+40),"")</f>
        <v/>
      </c>
      <c r="BF59" s="26">
        <f>IF(41&lt;=$Q59,INDEX('BAZA PRAC'!$D$4:$D$61,$P59-4+41),"")</f>
        <v/>
      </c>
      <c r="BG59" s="26">
        <f>IF(42&lt;=$Q59,INDEX('BAZA PRAC'!$D$4:$D$61,$P59-4+42),"")</f>
        <v/>
      </c>
      <c r="BH59" s="26">
        <f>IF(43&lt;=$Q59,INDEX('BAZA PRAC'!$D$4:$D$61,$P59-4+43),"")</f>
        <v/>
      </c>
      <c r="BI59" s="26">
        <f>IF(44&lt;=$Q59,INDEX('BAZA PRAC'!$D$4:$D$61,$P59-4+44),"")</f>
        <v/>
      </c>
      <c r="BJ59" s="26">
        <f>IF(45&lt;=$Q59,INDEX('BAZA PRAC'!$D$4:$D$61,$P59-4+45),"")</f>
        <v/>
      </c>
      <c r="BK59" s="26">
        <f>IF(46&lt;=$Q59,INDEX('BAZA PRAC'!$D$4:$D$61,$P59-4+46),"")</f>
        <v/>
      </c>
      <c r="BL59" s="26">
        <f>IF(47&lt;=$Q59,INDEX('BAZA PRAC'!$D$4:$D$61,$P59-4+47),"")</f>
        <v/>
      </c>
      <c r="BM59" s="26">
        <f>IF(48&lt;=$Q59,INDEX('BAZA PRAC'!$D$4:$D$61,$P59-4+48),"")</f>
        <v/>
      </c>
      <c r="BN59" s="26">
        <f>IF(49&lt;=$Q59,INDEX('BAZA PRAC'!$D$4:$D$61,$P59-4+49),"")</f>
        <v/>
      </c>
      <c r="BO59" s="26">
        <f>IF(50&lt;=$Q59,INDEX('BAZA PRAC'!$D$4:$D$61,$P59-4+50),"")</f>
        <v/>
      </c>
      <c r="BP59" s="26">
        <f>IF(51&lt;=$Q59,INDEX('BAZA PRAC'!$D$4:$D$61,$P59-4+51),"")</f>
        <v/>
      </c>
      <c r="BQ59" s="26">
        <f>IF(52&lt;=$Q59,INDEX('BAZA PRAC'!$D$4:$D$61,$P59-4+52),"")</f>
        <v/>
      </c>
      <c r="BR59" s="26">
        <f>IF(53&lt;=$Q59,INDEX('BAZA PRAC'!$D$4:$D$61,$P59-4+53),"")</f>
        <v/>
      </c>
      <c r="BS59" s="26">
        <f>IF(54&lt;=$Q59,INDEX('BAZA PRAC'!$D$4:$D$61,$P59-4+54),"")</f>
        <v/>
      </c>
      <c r="BT59" s="26">
        <f>IF(55&lt;=$Q59,INDEX('BAZA PRAC'!$D$4:$D$61,$P59-4+55),"")</f>
        <v/>
      </c>
      <c r="BU59" s="26">
        <f>IF(56&lt;=$Q59,INDEX('BAZA PRAC'!$D$4:$D$61,$P59-4+56),"")</f>
        <v/>
      </c>
      <c r="BV59" s="26">
        <f>IF(57&lt;=$Q59,INDEX('BAZA PRAC'!$D$4:$D$61,$P59-4+57),"")</f>
        <v/>
      </c>
      <c r="BW59" s="26">
        <f>IF(58&lt;=$Q59,INDEX('BAZA PRAC'!$D$4:$D$61,$P59-4+58),"")</f>
        <v/>
      </c>
      <c r="BX59" s="20" t="n"/>
      <c r="BY59" s="20" t="n"/>
    </row>
    <row r="60">
      <c r="A60" s="27">
        <f>IF($D60="","",COUNTA($D$11:$D60))</f>
        <v/>
      </c>
      <c r="B60" s="27">
        <f>IF($BX60&lt;&gt;"",$BX60,IF($D60="","",IFERROR(INDEX('BAZA PRAC'!$A$4:$A$61,MATCH($D60,'BAZA PRAC'!$D$4:$D$61,0)),"")))</f>
        <v/>
      </c>
      <c r="C60" s="20" t="n"/>
      <c r="D60" s="21" t="n"/>
      <c r="E60" s="27">
        <f>IF($BY60&lt;&gt;"",$BY60,IF($D60="","",IFERROR(INDEX('BAZA PRAC'!$E$4:$E$61,MATCH($D60,'BAZA PRAC'!$D$4:$D$61,0)),"")))</f>
        <v/>
      </c>
      <c r="F60" s="22" t="n"/>
      <c r="G60" s="23" t="n"/>
      <c r="H60" s="23" t="n"/>
      <c r="I60" s="23" t="n"/>
      <c r="J60" s="28">
        <f>IF($D60="","",N(G60)+N(H60)+N(I60))</f>
        <v/>
      </c>
      <c r="K60" s="28">
        <f>IF($D60="","",N(F60)*J60)</f>
        <v/>
      </c>
      <c r="L60" s="25" t="n"/>
      <c r="M60" s="28">
        <f>IF($D60="","",K60*(1-N(L60)))</f>
        <v/>
      </c>
      <c r="N60" s="21" t="n"/>
      <c r="P60" s="26">
        <f>IFERROR(VLOOKUP($C60,USTAWIENIA!$E$2:$H$8,3,FALSE),4)</f>
        <v/>
      </c>
      <c r="Q60" s="26">
        <f>IFERROR(VLOOKUP($C60,USTAWIENIA!$E$2:$H$8,4,FALSE),58)</f>
        <v/>
      </c>
      <c r="R60" s="26">
        <f>IF(1&lt;=$Q60,INDEX('BAZA PRAC'!$D$4:$D$61,$P60-4+1),"")</f>
        <v/>
      </c>
      <c r="S60" s="26">
        <f>IF(2&lt;=$Q60,INDEX('BAZA PRAC'!$D$4:$D$61,$P60-4+2),"")</f>
        <v/>
      </c>
      <c r="T60" s="26">
        <f>IF(3&lt;=$Q60,INDEX('BAZA PRAC'!$D$4:$D$61,$P60-4+3),"")</f>
        <v/>
      </c>
      <c r="U60" s="26">
        <f>IF(4&lt;=$Q60,INDEX('BAZA PRAC'!$D$4:$D$61,$P60-4+4),"")</f>
        <v/>
      </c>
      <c r="V60" s="26">
        <f>IF(5&lt;=$Q60,INDEX('BAZA PRAC'!$D$4:$D$61,$P60-4+5),"")</f>
        <v/>
      </c>
      <c r="W60" s="26">
        <f>IF(6&lt;=$Q60,INDEX('BAZA PRAC'!$D$4:$D$61,$P60-4+6),"")</f>
        <v/>
      </c>
      <c r="X60" s="26">
        <f>IF(7&lt;=$Q60,INDEX('BAZA PRAC'!$D$4:$D$61,$P60-4+7),"")</f>
        <v/>
      </c>
      <c r="Y60" s="26">
        <f>IF(8&lt;=$Q60,INDEX('BAZA PRAC'!$D$4:$D$61,$P60-4+8),"")</f>
        <v/>
      </c>
      <c r="Z60" s="26">
        <f>IF(9&lt;=$Q60,INDEX('BAZA PRAC'!$D$4:$D$61,$P60-4+9),"")</f>
        <v/>
      </c>
      <c r="AA60" s="26">
        <f>IF(10&lt;=$Q60,INDEX('BAZA PRAC'!$D$4:$D$61,$P60-4+10),"")</f>
        <v/>
      </c>
      <c r="AB60" s="26">
        <f>IF(11&lt;=$Q60,INDEX('BAZA PRAC'!$D$4:$D$61,$P60-4+11),"")</f>
        <v/>
      </c>
      <c r="AC60" s="26">
        <f>IF(12&lt;=$Q60,INDEX('BAZA PRAC'!$D$4:$D$61,$P60-4+12),"")</f>
        <v/>
      </c>
      <c r="AD60" s="26">
        <f>IF(13&lt;=$Q60,INDEX('BAZA PRAC'!$D$4:$D$61,$P60-4+13),"")</f>
        <v/>
      </c>
      <c r="AE60" s="26">
        <f>IF(14&lt;=$Q60,INDEX('BAZA PRAC'!$D$4:$D$61,$P60-4+14),"")</f>
        <v/>
      </c>
      <c r="AF60" s="26">
        <f>IF(15&lt;=$Q60,INDEX('BAZA PRAC'!$D$4:$D$61,$P60-4+15),"")</f>
        <v/>
      </c>
      <c r="AG60" s="26">
        <f>IF(16&lt;=$Q60,INDEX('BAZA PRAC'!$D$4:$D$61,$P60-4+16),"")</f>
        <v/>
      </c>
      <c r="AH60" s="26">
        <f>IF(17&lt;=$Q60,INDEX('BAZA PRAC'!$D$4:$D$61,$P60-4+17),"")</f>
        <v/>
      </c>
      <c r="AI60" s="26">
        <f>IF(18&lt;=$Q60,INDEX('BAZA PRAC'!$D$4:$D$61,$P60-4+18),"")</f>
        <v/>
      </c>
      <c r="AJ60" s="26">
        <f>IF(19&lt;=$Q60,INDEX('BAZA PRAC'!$D$4:$D$61,$P60-4+19),"")</f>
        <v/>
      </c>
      <c r="AK60" s="26">
        <f>IF(20&lt;=$Q60,INDEX('BAZA PRAC'!$D$4:$D$61,$P60-4+20),"")</f>
        <v/>
      </c>
      <c r="AL60" s="26">
        <f>IF(21&lt;=$Q60,INDEX('BAZA PRAC'!$D$4:$D$61,$P60-4+21),"")</f>
        <v/>
      </c>
      <c r="AM60" s="26">
        <f>IF(22&lt;=$Q60,INDEX('BAZA PRAC'!$D$4:$D$61,$P60-4+22),"")</f>
        <v/>
      </c>
      <c r="AN60" s="26">
        <f>IF(23&lt;=$Q60,INDEX('BAZA PRAC'!$D$4:$D$61,$P60-4+23),"")</f>
        <v/>
      </c>
      <c r="AO60" s="26">
        <f>IF(24&lt;=$Q60,INDEX('BAZA PRAC'!$D$4:$D$61,$P60-4+24),"")</f>
        <v/>
      </c>
      <c r="AP60" s="26">
        <f>IF(25&lt;=$Q60,INDEX('BAZA PRAC'!$D$4:$D$61,$P60-4+25),"")</f>
        <v/>
      </c>
      <c r="AQ60" s="26">
        <f>IF(26&lt;=$Q60,INDEX('BAZA PRAC'!$D$4:$D$61,$P60-4+26),"")</f>
        <v/>
      </c>
      <c r="AR60" s="26">
        <f>IF(27&lt;=$Q60,INDEX('BAZA PRAC'!$D$4:$D$61,$P60-4+27),"")</f>
        <v/>
      </c>
      <c r="AS60" s="26">
        <f>IF(28&lt;=$Q60,INDEX('BAZA PRAC'!$D$4:$D$61,$P60-4+28),"")</f>
        <v/>
      </c>
      <c r="AT60" s="26">
        <f>IF(29&lt;=$Q60,INDEX('BAZA PRAC'!$D$4:$D$61,$P60-4+29),"")</f>
        <v/>
      </c>
      <c r="AU60" s="26">
        <f>IF(30&lt;=$Q60,INDEX('BAZA PRAC'!$D$4:$D$61,$P60-4+30),"")</f>
        <v/>
      </c>
      <c r="AV60" s="26">
        <f>IF(31&lt;=$Q60,INDEX('BAZA PRAC'!$D$4:$D$61,$P60-4+31),"")</f>
        <v/>
      </c>
      <c r="AW60" s="26">
        <f>IF(32&lt;=$Q60,INDEX('BAZA PRAC'!$D$4:$D$61,$P60-4+32),"")</f>
        <v/>
      </c>
      <c r="AX60" s="26">
        <f>IF(33&lt;=$Q60,INDEX('BAZA PRAC'!$D$4:$D$61,$P60-4+33),"")</f>
        <v/>
      </c>
      <c r="AY60" s="26">
        <f>IF(34&lt;=$Q60,INDEX('BAZA PRAC'!$D$4:$D$61,$P60-4+34),"")</f>
        <v/>
      </c>
      <c r="AZ60" s="26">
        <f>IF(35&lt;=$Q60,INDEX('BAZA PRAC'!$D$4:$D$61,$P60-4+35),"")</f>
        <v/>
      </c>
      <c r="BA60" s="26">
        <f>IF(36&lt;=$Q60,INDEX('BAZA PRAC'!$D$4:$D$61,$P60-4+36),"")</f>
        <v/>
      </c>
      <c r="BB60" s="26">
        <f>IF(37&lt;=$Q60,INDEX('BAZA PRAC'!$D$4:$D$61,$P60-4+37),"")</f>
        <v/>
      </c>
      <c r="BC60" s="26">
        <f>IF(38&lt;=$Q60,INDEX('BAZA PRAC'!$D$4:$D$61,$P60-4+38),"")</f>
        <v/>
      </c>
      <c r="BD60" s="26">
        <f>IF(39&lt;=$Q60,INDEX('BAZA PRAC'!$D$4:$D$61,$P60-4+39),"")</f>
        <v/>
      </c>
      <c r="BE60" s="26">
        <f>IF(40&lt;=$Q60,INDEX('BAZA PRAC'!$D$4:$D$61,$P60-4+40),"")</f>
        <v/>
      </c>
      <c r="BF60" s="26">
        <f>IF(41&lt;=$Q60,INDEX('BAZA PRAC'!$D$4:$D$61,$P60-4+41),"")</f>
        <v/>
      </c>
      <c r="BG60" s="26">
        <f>IF(42&lt;=$Q60,INDEX('BAZA PRAC'!$D$4:$D$61,$P60-4+42),"")</f>
        <v/>
      </c>
      <c r="BH60" s="26">
        <f>IF(43&lt;=$Q60,INDEX('BAZA PRAC'!$D$4:$D$61,$P60-4+43),"")</f>
        <v/>
      </c>
      <c r="BI60" s="26">
        <f>IF(44&lt;=$Q60,INDEX('BAZA PRAC'!$D$4:$D$61,$P60-4+44),"")</f>
        <v/>
      </c>
      <c r="BJ60" s="26">
        <f>IF(45&lt;=$Q60,INDEX('BAZA PRAC'!$D$4:$D$61,$P60-4+45),"")</f>
        <v/>
      </c>
      <c r="BK60" s="26">
        <f>IF(46&lt;=$Q60,INDEX('BAZA PRAC'!$D$4:$D$61,$P60-4+46),"")</f>
        <v/>
      </c>
      <c r="BL60" s="26">
        <f>IF(47&lt;=$Q60,INDEX('BAZA PRAC'!$D$4:$D$61,$P60-4+47),"")</f>
        <v/>
      </c>
      <c r="BM60" s="26">
        <f>IF(48&lt;=$Q60,INDEX('BAZA PRAC'!$D$4:$D$61,$P60-4+48),"")</f>
        <v/>
      </c>
      <c r="BN60" s="26">
        <f>IF(49&lt;=$Q60,INDEX('BAZA PRAC'!$D$4:$D$61,$P60-4+49),"")</f>
        <v/>
      </c>
      <c r="BO60" s="26">
        <f>IF(50&lt;=$Q60,INDEX('BAZA PRAC'!$D$4:$D$61,$P60-4+50),"")</f>
        <v/>
      </c>
      <c r="BP60" s="26">
        <f>IF(51&lt;=$Q60,INDEX('BAZA PRAC'!$D$4:$D$61,$P60-4+51),"")</f>
        <v/>
      </c>
      <c r="BQ60" s="26">
        <f>IF(52&lt;=$Q60,INDEX('BAZA PRAC'!$D$4:$D$61,$P60-4+52),"")</f>
        <v/>
      </c>
      <c r="BR60" s="26">
        <f>IF(53&lt;=$Q60,INDEX('BAZA PRAC'!$D$4:$D$61,$P60-4+53),"")</f>
        <v/>
      </c>
      <c r="BS60" s="26">
        <f>IF(54&lt;=$Q60,INDEX('BAZA PRAC'!$D$4:$D$61,$P60-4+54),"")</f>
        <v/>
      </c>
      <c r="BT60" s="26">
        <f>IF(55&lt;=$Q60,INDEX('BAZA PRAC'!$D$4:$D$61,$P60-4+55),"")</f>
        <v/>
      </c>
      <c r="BU60" s="26">
        <f>IF(56&lt;=$Q60,INDEX('BAZA PRAC'!$D$4:$D$61,$P60-4+56),"")</f>
        <v/>
      </c>
      <c r="BV60" s="26">
        <f>IF(57&lt;=$Q60,INDEX('BAZA PRAC'!$D$4:$D$61,$P60-4+57),"")</f>
        <v/>
      </c>
      <c r="BW60" s="26">
        <f>IF(58&lt;=$Q60,INDEX('BAZA PRAC'!$D$4:$D$61,$P60-4+58),"")</f>
        <v/>
      </c>
      <c r="BX60" s="20" t="n"/>
      <c r="BY60" s="20" t="n"/>
    </row>
    <row r="61">
      <c r="A61" s="19">
        <f>IF($D61="","",COUNTA($D$11:$D61))</f>
        <v/>
      </c>
      <c r="B61" s="19">
        <f>IF($BX61&lt;&gt;"",$BX61,IF($D61="","",IFERROR(INDEX('BAZA PRAC'!$A$4:$A$61,MATCH($D61,'BAZA PRAC'!$D$4:$D$61,0)),"")))</f>
        <v/>
      </c>
      <c r="C61" s="20" t="n"/>
      <c r="D61" s="21" t="n"/>
      <c r="E61" s="19">
        <f>IF($BY61&lt;&gt;"",$BY61,IF($D61="","",IFERROR(INDEX('BAZA PRAC'!$E$4:$E$61,MATCH($D61,'BAZA PRAC'!$D$4:$D$61,0)),"")))</f>
        <v/>
      </c>
      <c r="F61" s="22" t="n"/>
      <c r="G61" s="23" t="n"/>
      <c r="H61" s="23" t="n"/>
      <c r="I61" s="23" t="n"/>
      <c r="J61" s="24">
        <f>IF($D61="","",N(G61)+N(H61)+N(I61))</f>
        <v/>
      </c>
      <c r="K61" s="24">
        <f>IF($D61="","",N(F61)*J61)</f>
        <v/>
      </c>
      <c r="L61" s="25" t="n"/>
      <c r="M61" s="24">
        <f>IF($D61="","",K61*(1-N(L61)))</f>
        <v/>
      </c>
      <c r="N61" s="21" t="n"/>
      <c r="P61" s="26">
        <f>IFERROR(VLOOKUP($C61,USTAWIENIA!$E$2:$H$8,3,FALSE),4)</f>
        <v/>
      </c>
      <c r="Q61" s="26">
        <f>IFERROR(VLOOKUP($C61,USTAWIENIA!$E$2:$H$8,4,FALSE),58)</f>
        <v/>
      </c>
      <c r="R61" s="26">
        <f>IF(1&lt;=$Q61,INDEX('BAZA PRAC'!$D$4:$D$61,$P61-4+1),"")</f>
        <v/>
      </c>
      <c r="S61" s="26">
        <f>IF(2&lt;=$Q61,INDEX('BAZA PRAC'!$D$4:$D$61,$P61-4+2),"")</f>
        <v/>
      </c>
      <c r="T61" s="26">
        <f>IF(3&lt;=$Q61,INDEX('BAZA PRAC'!$D$4:$D$61,$P61-4+3),"")</f>
        <v/>
      </c>
      <c r="U61" s="26">
        <f>IF(4&lt;=$Q61,INDEX('BAZA PRAC'!$D$4:$D$61,$P61-4+4),"")</f>
        <v/>
      </c>
      <c r="V61" s="26">
        <f>IF(5&lt;=$Q61,INDEX('BAZA PRAC'!$D$4:$D$61,$P61-4+5),"")</f>
        <v/>
      </c>
      <c r="W61" s="26">
        <f>IF(6&lt;=$Q61,INDEX('BAZA PRAC'!$D$4:$D$61,$P61-4+6),"")</f>
        <v/>
      </c>
      <c r="X61" s="26">
        <f>IF(7&lt;=$Q61,INDEX('BAZA PRAC'!$D$4:$D$61,$P61-4+7),"")</f>
        <v/>
      </c>
      <c r="Y61" s="26">
        <f>IF(8&lt;=$Q61,INDEX('BAZA PRAC'!$D$4:$D$61,$P61-4+8),"")</f>
        <v/>
      </c>
      <c r="Z61" s="26">
        <f>IF(9&lt;=$Q61,INDEX('BAZA PRAC'!$D$4:$D$61,$P61-4+9),"")</f>
        <v/>
      </c>
      <c r="AA61" s="26">
        <f>IF(10&lt;=$Q61,INDEX('BAZA PRAC'!$D$4:$D$61,$P61-4+10),"")</f>
        <v/>
      </c>
      <c r="AB61" s="26">
        <f>IF(11&lt;=$Q61,INDEX('BAZA PRAC'!$D$4:$D$61,$P61-4+11),"")</f>
        <v/>
      </c>
      <c r="AC61" s="26">
        <f>IF(12&lt;=$Q61,INDEX('BAZA PRAC'!$D$4:$D$61,$P61-4+12),"")</f>
        <v/>
      </c>
      <c r="AD61" s="26">
        <f>IF(13&lt;=$Q61,INDEX('BAZA PRAC'!$D$4:$D$61,$P61-4+13),"")</f>
        <v/>
      </c>
      <c r="AE61" s="26">
        <f>IF(14&lt;=$Q61,INDEX('BAZA PRAC'!$D$4:$D$61,$P61-4+14),"")</f>
        <v/>
      </c>
      <c r="AF61" s="26">
        <f>IF(15&lt;=$Q61,INDEX('BAZA PRAC'!$D$4:$D$61,$P61-4+15),"")</f>
        <v/>
      </c>
      <c r="AG61" s="26">
        <f>IF(16&lt;=$Q61,INDEX('BAZA PRAC'!$D$4:$D$61,$P61-4+16),"")</f>
        <v/>
      </c>
      <c r="AH61" s="26">
        <f>IF(17&lt;=$Q61,INDEX('BAZA PRAC'!$D$4:$D$61,$P61-4+17),"")</f>
        <v/>
      </c>
      <c r="AI61" s="26">
        <f>IF(18&lt;=$Q61,INDEX('BAZA PRAC'!$D$4:$D$61,$P61-4+18),"")</f>
        <v/>
      </c>
      <c r="AJ61" s="26">
        <f>IF(19&lt;=$Q61,INDEX('BAZA PRAC'!$D$4:$D$61,$P61-4+19),"")</f>
        <v/>
      </c>
      <c r="AK61" s="26">
        <f>IF(20&lt;=$Q61,INDEX('BAZA PRAC'!$D$4:$D$61,$P61-4+20),"")</f>
        <v/>
      </c>
      <c r="AL61" s="26">
        <f>IF(21&lt;=$Q61,INDEX('BAZA PRAC'!$D$4:$D$61,$P61-4+21),"")</f>
        <v/>
      </c>
      <c r="AM61" s="26">
        <f>IF(22&lt;=$Q61,INDEX('BAZA PRAC'!$D$4:$D$61,$P61-4+22),"")</f>
        <v/>
      </c>
      <c r="AN61" s="26">
        <f>IF(23&lt;=$Q61,INDEX('BAZA PRAC'!$D$4:$D$61,$P61-4+23),"")</f>
        <v/>
      </c>
      <c r="AO61" s="26">
        <f>IF(24&lt;=$Q61,INDEX('BAZA PRAC'!$D$4:$D$61,$P61-4+24),"")</f>
        <v/>
      </c>
      <c r="AP61" s="26">
        <f>IF(25&lt;=$Q61,INDEX('BAZA PRAC'!$D$4:$D$61,$P61-4+25),"")</f>
        <v/>
      </c>
      <c r="AQ61" s="26">
        <f>IF(26&lt;=$Q61,INDEX('BAZA PRAC'!$D$4:$D$61,$P61-4+26),"")</f>
        <v/>
      </c>
      <c r="AR61" s="26">
        <f>IF(27&lt;=$Q61,INDEX('BAZA PRAC'!$D$4:$D$61,$P61-4+27),"")</f>
        <v/>
      </c>
      <c r="AS61" s="26">
        <f>IF(28&lt;=$Q61,INDEX('BAZA PRAC'!$D$4:$D$61,$P61-4+28),"")</f>
        <v/>
      </c>
      <c r="AT61" s="26">
        <f>IF(29&lt;=$Q61,INDEX('BAZA PRAC'!$D$4:$D$61,$P61-4+29),"")</f>
        <v/>
      </c>
      <c r="AU61" s="26">
        <f>IF(30&lt;=$Q61,INDEX('BAZA PRAC'!$D$4:$D$61,$P61-4+30),"")</f>
        <v/>
      </c>
      <c r="AV61" s="26">
        <f>IF(31&lt;=$Q61,INDEX('BAZA PRAC'!$D$4:$D$61,$P61-4+31),"")</f>
        <v/>
      </c>
      <c r="AW61" s="26">
        <f>IF(32&lt;=$Q61,INDEX('BAZA PRAC'!$D$4:$D$61,$P61-4+32),"")</f>
        <v/>
      </c>
      <c r="AX61" s="26">
        <f>IF(33&lt;=$Q61,INDEX('BAZA PRAC'!$D$4:$D$61,$P61-4+33),"")</f>
        <v/>
      </c>
      <c r="AY61" s="26">
        <f>IF(34&lt;=$Q61,INDEX('BAZA PRAC'!$D$4:$D$61,$P61-4+34),"")</f>
        <v/>
      </c>
      <c r="AZ61" s="26">
        <f>IF(35&lt;=$Q61,INDEX('BAZA PRAC'!$D$4:$D$61,$P61-4+35),"")</f>
        <v/>
      </c>
      <c r="BA61" s="26">
        <f>IF(36&lt;=$Q61,INDEX('BAZA PRAC'!$D$4:$D$61,$P61-4+36),"")</f>
        <v/>
      </c>
      <c r="BB61" s="26">
        <f>IF(37&lt;=$Q61,INDEX('BAZA PRAC'!$D$4:$D$61,$P61-4+37),"")</f>
        <v/>
      </c>
      <c r="BC61" s="26">
        <f>IF(38&lt;=$Q61,INDEX('BAZA PRAC'!$D$4:$D$61,$P61-4+38),"")</f>
        <v/>
      </c>
      <c r="BD61" s="26">
        <f>IF(39&lt;=$Q61,INDEX('BAZA PRAC'!$D$4:$D$61,$P61-4+39),"")</f>
        <v/>
      </c>
      <c r="BE61" s="26">
        <f>IF(40&lt;=$Q61,INDEX('BAZA PRAC'!$D$4:$D$61,$P61-4+40),"")</f>
        <v/>
      </c>
      <c r="BF61" s="26">
        <f>IF(41&lt;=$Q61,INDEX('BAZA PRAC'!$D$4:$D$61,$P61-4+41),"")</f>
        <v/>
      </c>
      <c r="BG61" s="26">
        <f>IF(42&lt;=$Q61,INDEX('BAZA PRAC'!$D$4:$D$61,$P61-4+42),"")</f>
        <v/>
      </c>
      <c r="BH61" s="26">
        <f>IF(43&lt;=$Q61,INDEX('BAZA PRAC'!$D$4:$D$61,$P61-4+43),"")</f>
        <v/>
      </c>
      <c r="BI61" s="26">
        <f>IF(44&lt;=$Q61,INDEX('BAZA PRAC'!$D$4:$D$61,$P61-4+44),"")</f>
        <v/>
      </c>
      <c r="BJ61" s="26">
        <f>IF(45&lt;=$Q61,INDEX('BAZA PRAC'!$D$4:$D$61,$P61-4+45),"")</f>
        <v/>
      </c>
      <c r="BK61" s="26">
        <f>IF(46&lt;=$Q61,INDEX('BAZA PRAC'!$D$4:$D$61,$P61-4+46),"")</f>
        <v/>
      </c>
      <c r="BL61" s="26">
        <f>IF(47&lt;=$Q61,INDEX('BAZA PRAC'!$D$4:$D$61,$P61-4+47),"")</f>
        <v/>
      </c>
      <c r="BM61" s="26">
        <f>IF(48&lt;=$Q61,INDEX('BAZA PRAC'!$D$4:$D$61,$P61-4+48),"")</f>
        <v/>
      </c>
      <c r="BN61" s="26">
        <f>IF(49&lt;=$Q61,INDEX('BAZA PRAC'!$D$4:$D$61,$P61-4+49),"")</f>
        <v/>
      </c>
      <c r="BO61" s="26">
        <f>IF(50&lt;=$Q61,INDEX('BAZA PRAC'!$D$4:$D$61,$P61-4+50),"")</f>
        <v/>
      </c>
      <c r="BP61" s="26">
        <f>IF(51&lt;=$Q61,INDEX('BAZA PRAC'!$D$4:$D$61,$P61-4+51),"")</f>
        <v/>
      </c>
      <c r="BQ61" s="26">
        <f>IF(52&lt;=$Q61,INDEX('BAZA PRAC'!$D$4:$D$61,$P61-4+52),"")</f>
        <v/>
      </c>
      <c r="BR61" s="26">
        <f>IF(53&lt;=$Q61,INDEX('BAZA PRAC'!$D$4:$D$61,$P61-4+53),"")</f>
        <v/>
      </c>
      <c r="BS61" s="26">
        <f>IF(54&lt;=$Q61,INDEX('BAZA PRAC'!$D$4:$D$61,$P61-4+54),"")</f>
        <v/>
      </c>
      <c r="BT61" s="26">
        <f>IF(55&lt;=$Q61,INDEX('BAZA PRAC'!$D$4:$D$61,$P61-4+55),"")</f>
        <v/>
      </c>
      <c r="BU61" s="26">
        <f>IF(56&lt;=$Q61,INDEX('BAZA PRAC'!$D$4:$D$61,$P61-4+56),"")</f>
        <v/>
      </c>
      <c r="BV61" s="26">
        <f>IF(57&lt;=$Q61,INDEX('BAZA PRAC'!$D$4:$D$61,$P61-4+57),"")</f>
        <v/>
      </c>
      <c r="BW61" s="26">
        <f>IF(58&lt;=$Q61,INDEX('BAZA PRAC'!$D$4:$D$61,$P61-4+58),"")</f>
        <v/>
      </c>
      <c r="BX61" s="20" t="n"/>
      <c r="BY61" s="20" t="n"/>
    </row>
    <row r="62">
      <c r="A62" s="27">
        <f>IF($D62="","",COUNTA($D$11:$D62))</f>
        <v/>
      </c>
      <c r="B62" s="27">
        <f>IF($BX62&lt;&gt;"",$BX62,IF($D62="","",IFERROR(INDEX('BAZA PRAC'!$A$4:$A$61,MATCH($D62,'BAZA PRAC'!$D$4:$D$61,0)),"")))</f>
        <v/>
      </c>
      <c r="C62" s="20" t="n"/>
      <c r="D62" s="21" t="n"/>
      <c r="E62" s="27">
        <f>IF($BY62&lt;&gt;"",$BY62,IF($D62="","",IFERROR(INDEX('BAZA PRAC'!$E$4:$E$61,MATCH($D62,'BAZA PRAC'!$D$4:$D$61,0)),"")))</f>
        <v/>
      </c>
      <c r="F62" s="22" t="n"/>
      <c r="G62" s="23" t="n"/>
      <c r="H62" s="23" t="n"/>
      <c r="I62" s="23" t="n"/>
      <c r="J62" s="28">
        <f>IF($D62="","",N(G62)+N(H62)+N(I62))</f>
        <v/>
      </c>
      <c r="K62" s="28">
        <f>IF($D62="","",N(F62)*J62)</f>
        <v/>
      </c>
      <c r="L62" s="25" t="n"/>
      <c r="M62" s="28">
        <f>IF($D62="","",K62*(1-N(L62)))</f>
        <v/>
      </c>
      <c r="N62" s="21" t="n"/>
      <c r="P62" s="26">
        <f>IFERROR(VLOOKUP($C62,USTAWIENIA!$E$2:$H$8,3,FALSE),4)</f>
        <v/>
      </c>
      <c r="Q62" s="26">
        <f>IFERROR(VLOOKUP($C62,USTAWIENIA!$E$2:$H$8,4,FALSE),58)</f>
        <v/>
      </c>
      <c r="R62" s="26">
        <f>IF(1&lt;=$Q62,INDEX('BAZA PRAC'!$D$4:$D$61,$P62-4+1),"")</f>
        <v/>
      </c>
      <c r="S62" s="26">
        <f>IF(2&lt;=$Q62,INDEX('BAZA PRAC'!$D$4:$D$61,$P62-4+2),"")</f>
        <v/>
      </c>
      <c r="T62" s="26">
        <f>IF(3&lt;=$Q62,INDEX('BAZA PRAC'!$D$4:$D$61,$P62-4+3),"")</f>
        <v/>
      </c>
      <c r="U62" s="26">
        <f>IF(4&lt;=$Q62,INDEX('BAZA PRAC'!$D$4:$D$61,$P62-4+4),"")</f>
        <v/>
      </c>
      <c r="V62" s="26">
        <f>IF(5&lt;=$Q62,INDEX('BAZA PRAC'!$D$4:$D$61,$P62-4+5),"")</f>
        <v/>
      </c>
      <c r="W62" s="26">
        <f>IF(6&lt;=$Q62,INDEX('BAZA PRAC'!$D$4:$D$61,$P62-4+6),"")</f>
        <v/>
      </c>
      <c r="X62" s="26">
        <f>IF(7&lt;=$Q62,INDEX('BAZA PRAC'!$D$4:$D$61,$P62-4+7),"")</f>
        <v/>
      </c>
      <c r="Y62" s="26">
        <f>IF(8&lt;=$Q62,INDEX('BAZA PRAC'!$D$4:$D$61,$P62-4+8),"")</f>
        <v/>
      </c>
      <c r="Z62" s="26">
        <f>IF(9&lt;=$Q62,INDEX('BAZA PRAC'!$D$4:$D$61,$P62-4+9),"")</f>
        <v/>
      </c>
      <c r="AA62" s="26">
        <f>IF(10&lt;=$Q62,INDEX('BAZA PRAC'!$D$4:$D$61,$P62-4+10),"")</f>
        <v/>
      </c>
      <c r="AB62" s="26">
        <f>IF(11&lt;=$Q62,INDEX('BAZA PRAC'!$D$4:$D$61,$P62-4+11),"")</f>
        <v/>
      </c>
      <c r="AC62" s="26">
        <f>IF(12&lt;=$Q62,INDEX('BAZA PRAC'!$D$4:$D$61,$P62-4+12),"")</f>
        <v/>
      </c>
      <c r="AD62" s="26">
        <f>IF(13&lt;=$Q62,INDEX('BAZA PRAC'!$D$4:$D$61,$P62-4+13),"")</f>
        <v/>
      </c>
      <c r="AE62" s="26">
        <f>IF(14&lt;=$Q62,INDEX('BAZA PRAC'!$D$4:$D$61,$P62-4+14),"")</f>
        <v/>
      </c>
      <c r="AF62" s="26">
        <f>IF(15&lt;=$Q62,INDEX('BAZA PRAC'!$D$4:$D$61,$P62-4+15),"")</f>
        <v/>
      </c>
      <c r="AG62" s="26">
        <f>IF(16&lt;=$Q62,INDEX('BAZA PRAC'!$D$4:$D$61,$P62-4+16),"")</f>
        <v/>
      </c>
      <c r="AH62" s="26">
        <f>IF(17&lt;=$Q62,INDEX('BAZA PRAC'!$D$4:$D$61,$P62-4+17),"")</f>
        <v/>
      </c>
      <c r="AI62" s="26">
        <f>IF(18&lt;=$Q62,INDEX('BAZA PRAC'!$D$4:$D$61,$P62-4+18),"")</f>
        <v/>
      </c>
      <c r="AJ62" s="26">
        <f>IF(19&lt;=$Q62,INDEX('BAZA PRAC'!$D$4:$D$61,$P62-4+19),"")</f>
        <v/>
      </c>
      <c r="AK62" s="26">
        <f>IF(20&lt;=$Q62,INDEX('BAZA PRAC'!$D$4:$D$61,$P62-4+20),"")</f>
        <v/>
      </c>
      <c r="AL62" s="26">
        <f>IF(21&lt;=$Q62,INDEX('BAZA PRAC'!$D$4:$D$61,$P62-4+21),"")</f>
        <v/>
      </c>
      <c r="AM62" s="26">
        <f>IF(22&lt;=$Q62,INDEX('BAZA PRAC'!$D$4:$D$61,$P62-4+22),"")</f>
        <v/>
      </c>
      <c r="AN62" s="26">
        <f>IF(23&lt;=$Q62,INDEX('BAZA PRAC'!$D$4:$D$61,$P62-4+23),"")</f>
        <v/>
      </c>
      <c r="AO62" s="26">
        <f>IF(24&lt;=$Q62,INDEX('BAZA PRAC'!$D$4:$D$61,$P62-4+24),"")</f>
        <v/>
      </c>
      <c r="AP62" s="26">
        <f>IF(25&lt;=$Q62,INDEX('BAZA PRAC'!$D$4:$D$61,$P62-4+25),"")</f>
        <v/>
      </c>
      <c r="AQ62" s="26">
        <f>IF(26&lt;=$Q62,INDEX('BAZA PRAC'!$D$4:$D$61,$P62-4+26),"")</f>
        <v/>
      </c>
      <c r="AR62" s="26">
        <f>IF(27&lt;=$Q62,INDEX('BAZA PRAC'!$D$4:$D$61,$P62-4+27),"")</f>
        <v/>
      </c>
      <c r="AS62" s="26">
        <f>IF(28&lt;=$Q62,INDEX('BAZA PRAC'!$D$4:$D$61,$P62-4+28),"")</f>
        <v/>
      </c>
      <c r="AT62" s="26">
        <f>IF(29&lt;=$Q62,INDEX('BAZA PRAC'!$D$4:$D$61,$P62-4+29),"")</f>
        <v/>
      </c>
      <c r="AU62" s="26">
        <f>IF(30&lt;=$Q62,INDEX('BAZA PRAC'!$D$4:$D$61,$P62-4+30),"")</f>
        <v/>
      </c>
      <c r="AV62" s="26">
        <f>IF(31&lt;=$Q62,INDEX('BAZA PRAC'!$D$4:$D$61,$P62-4+31),"")</f>
        <v/>
      </c>
      <c r="AW62" s="26">
        <f>IF(32&lt;=$Q62,INDEX('BAZA PRAC'!$D$4:$D$61,$P62-4+32),"")</f>
        <v/>
      </c>
      <c r="AX62" s="26">
        <f>IF(33&lt;=$Q62,INDEX('BAZA PRAC'!$D$4:$D$61,$P62-4+33),"")</f>
        <v/>
      </c>
      <c r="AY62" s="26">
        <f>IF(34&lt;=$Q62,INDEX('BAZA PRAC'!$D$4:$D$61,$P62-4+34),"")</f>
        <v/>
      </c>
      <c r="AZ62" s="26">
        <f>IF(35&lt;=$Q62,INDEX('BAZA PRAC'!$D$4:$D$61,$P62-4+35),"")</f>
        <v/>
      </c>
      <c r="BA62" s="26">
        <f>IF(36&lt;=$Q62,INDEX('BAZA PRAC'!$D$4:$D$61,$P62-4+36),"")</f>
        <v/>
      </c>
      <c r="BB62" s="26">
        <f>IF(37&lt;=$Q62,INDEX('BAZA PRAC'!$D$4:$D$61,$P62-4+37),"")</f>
        <v/>
      </c>
      <c r="BC62" s="26">
        <f>IF(38&lt;=$Q62,INDEX('BAZA PRAC'!$D$4:$D$61,$P62-4+38),"")</f>
        <v/>
      </c>
      <c r="BD62" s="26">
        <f>IF(39&lt;=$Q62,INDEX('BAZA PRAC'!$D$4:$D$61,$P62-4+39),"")</f>
        <v/>
      </c>
      <c r="BE62" s="26">
        <f>IF(40&lt;=$Q62,INDEX('BAZA PRAC'!$D$4:$D$61,$P62-4+40),"")</f>
        <v/>
      </c>
      <c r="BF62" s="26">
        <f>IF(41&lt;=$Q62,INDEX('BAZA PRAC'!$D$4:$D$61,$P62-4+41),"")</f>
        <v/>
      </c>
      <c r="BG62" s="26">
        <f>IF(42&lt;=$Q62,INDEX('BAZA PRAC'!$D$4:$D$61,$P62-4+42),"")</f>
        <v/>
      </c>
      <c r="BH62" s="26">
        <f>IF(43&lt;=$Q62,INDEX('BAZA PRAC'!$D$4:$D$61,$P62-4+43),"")</f>
        <v/>
      </c>
      <c r="BI62" s="26">
        <f>IF(44&lt;=$Q62,INDEX('BAZA PRAC'!$D$4:$D$61,$P62-4+44),"")</f>
        <v/>
      </c>
      <c r="BJ62" s="26">
        <f>IF(45&lt;=$Q62,INDEX('BAZA PRAC'!$D$4:$D$61,$P62-4+45),"")</f>
        <v/>
      </c>
      <c r="BK62" s="26">
        <f>IF(46&lt;=$Q62,INDEX('BAZA PRAC'!$D$4:$D$61,$P62-4+46),"")</f>
        <v/>
      </c>
      <c r="BL62" s="26">
        <f>IF(47&lt;=$Q62,INDEX('BAZA PRAC'!$D$4:$D$61,$P62-4+47),"")</f>
        <v/>
      </c>
      <c r="BM62" s="26">
        <f>IF(48&lt;=$Q62,INDEX('BAZA PRAC'!$D$4:$D$61,$P62-4+48),"")</f>
        <v/>
      </c>
      <c r="BN62" s="26">
        <f>IF(49&lt;=$Q62,INDEX('BAZA PRAC'!$D$4:$D$61,$P62-4+49),"")</f>
        <v/>
      </c>
      <c r="BO62" s="26">
        <f>IF(50&lt;=$Q62,INDEX('BAZA PRAC'!$D$4:$D$61,$P62-4+50),"")</f>
        <v/>
      </c>
      <c r="BP62" s="26">
        <f>IF(51&lt;=$Q62,INDEX('BAZA PRAC'!$D$4:$D$61,$P62-4+51),"")</f>
        <v/>
      </c>
      <c r="BQ62" s="26">
        <f>IF(52&lt;=$Q62,INDEX('BAZA PRAC'!$D$4:$D$61,$P62-4+52),"")</f>
        <v/>
      </c>
      <c r="BR62" s="26">
        <f>IF(53&lt;=$Q62,INDEX('BAZA PRAC'!$D$4:$D$61,$P62-4+53),"")</f>
        <v/>
      </c>
      <c r="BS62" s="26">
        <f>IF(54&lt;=$Q62,INDEX('BAZA PRAC'!$D$4:$D$61,$P62-4+54),"")</f>
        <v/>
      </c>
      <c r="BT62" s="26">
        <f>IF(55&lt;=$Q62,INDEX('BAZA PRAC'!$D$4:$D$61,$P62-4+55),"")</f>
        <v/>
      </c>
      <c r="BU62" s="26">
        <f>IF(56&lt;=$Q62,INDEX('BAZA PRAC'!$D$4:$D$61,$P62-4+56),"")</f>
        <v/>
      </c>
      <c r="BV62" s="26">
        <f>IF(57&lt;=$Q62,INDEX('BAZA PRAC'!$D$4:$D$61,$P62-4+57),"")</f>
        <v/>
      </c>
      <c r="BW62" s="26">
        <f>IF(58&lt;=$Q62,INDEX('BAZA PRAC'!$D$4:$D$61,$P62-4+58),"")</f>
        <v/>
      </c>
      <c r="BX62" s="20" t="n"/>
      <c r="BY62" s="20" t="n"/>
    </row>
    <row r="63">
      <c r="A63" s="19">
        <f>IF($D63="","",COUNTA($D$11:$D63))</f>
        <v/>
      </c>
      <c r="B63" s="19">
        <f>IF($BX63&lt;&gt;"",$BX63,IF($D63="","",IFERROR(INDEX('BAZA PRAC'!$A$4:$A$61,MATCH($D63,'BAZA PRAC'!$D$4:$D$61,0)),"")))</f>
        <v/>
      </c>
      <c r="C63" s="20" t="n"/>
      <c r="D63" s="21" t="n"/>
      <c r="E63" s="19">
        <f>IF($BY63&lt;&gt;"",$BY63,IF($D63="","",IFERROR(INDEX('BAZA PRAC'!$E$4:$E$61,MATCH($D63,'BAZA PRAC'!$D$4:$D$61,0)),"")))</f>
        <v/>
      </c>
      <c r="F63" s="22" t="n"/>
      <c r="G63" s="23" t="n"/>
      <c r="H63" s="23" t="n"/>
      <c r="I63" s="23" t="n"/>
      <c r="J63" s="24">
        <f>IF($D63="","",N(G63)+N(H63)+N(I63))</f>
        <v/>
      </c>
      <c r="K63" s="24">
        <f>IF($D63="","",N(F63)*J63)</f>
        <v/>
      </c>
      <c r="L63" s="25" t="n"/>
      <c r="M63" s="24">
        <f>IF($D63="","",K63*(1-N(L63)))</f>
        <v/>
      </c>
      <c r="N63" s="21" t="n"/>
      <c r="P63" s="26">
        <f>IFERROR(VLOOKUP($C63,USTAWIENIA!$E$2:$H$8,3,FALSE),4)</f>
        <v/>
      </c>
      <c r="Q63" s="26">
        <f>IFERROR(VLOOKUP($C63,USTAWIENIA!$E$2:$H$8,4,FALSE),58)</f>
        <v/>
      </c>
      <c r="R63" s="26">
        <f>IF(1&lt;=$Q63,INDEX('BAZA PRAC'!$D$4:$D$61,$P63-4+1),"")</f>
        <v/>
      </c>
      <c r="S63" s="26">
        <f>IF(2&lt;=$Q63,INDEX('BAZA PRAC'!$D$4:$D$61,$P63-4+2),"")</f>
        <v/>
      </c>
      <c r="T63" s="26">
        <f>IF(3&lt;=$Q63,INDEX('BAZA PRAC'!$D$4:$D$61,$P63-4+3),"")</f>
        <v/>
      </c>
      <c r="U63" s="26">
        <f>IF(4&lt;=$Q63,INDEX('BAZA PRAC'!$D$4:$D$61,$P63-4+4),"")</f>
        <v/>
      </c>
      <c r="V63" s="26">
        <f>IF(5&lt;=$Q63,INDEX('BAZA PRAC'!$D$4:$D$61,$P63-4+5),"")</f>
        <v/>
      </c>
      <c r="W63" s="26">
        <f>IF(6&lt;=$Q63,INDEX('BAZA PRAC'!$D$4:$D$61,$P63-4+6),"")</f>
        <v/>
      </c>
      <c r="X63" s="26">
        <f>IF(7&lt;=$Q63,INDEX('BAZA PRAC'!$D$4:$D$61,$P63-4+7),"")</f>
        <v/>
      </c>
      <c r="Y63" s="26">
        <f>IF(8&lt;=$Q63,INDEX('BAZA PRAC'!$D$4:$D$61,$P63-4+8),"")</f>
        <v/>
      </c>
      <c r="Z63" s="26">
        <f>IF(9&lt;=$Q63,INDEX('BAZA PRAC'!$D$4:$D$61,$P63-4+9),"")</f>
        <v/>
      </c>
      <c r="AA63" s="26">
        <f>IF(10&lt;=$Q63,INDEX('BAZA PRAC'!$D$4:$D$61,$P63-4+10),"")</f>
        <v/>
      </c>
      <c r="AB63" s="26">
        <f>IF(11&lt;=$Q63,INDEX('BAZA PRAC'!$D$4:$D$61,$P63-4+11),"")</f>
        <v/>
      </c>
      <c r="AC63" s="26">
        <f>IF(12&lt;=$Q63,INDEX('BAZA PRAC'!$D$4:$D$61,$P63-4+12),"")</f>
        <v/>
      </c>
      <c r="AD63" s="26">
        <f>IF(13&lt;=$Q63,INDEX('BAZA PRAC'!$D$4:$D$61,$P63-4+13),"")</f>
        <v/>
      </c>
      <c r="AE63" s="26">
        <f>IF(14&lt;=$Q63,INDEX('BAZA PRAC'!$D$4:$D$61,$P63-4+14),"")</f>
        <v/>
      </c>
      <c r="AF63" s="26">
        <f>IF(15&lt;=$Q63,INDEX('BAZA PRAC'!$D$4:$D$61,$P63-4+15),"")</f>
        <v/>
      </c>
      <c r="AG63" s="26">
        <f>IF(16&lt;=$Q63,INDEX('BAZA PRAC'!$D$4:$D$61,$P63-4+16),"")</f>
        <v/>
      </c>
      <c r="AH63" s="26">
        <f>IF(17&lt;=$Q63,INDEX('BAZA PRAC'!$D$4:$D$61,$P63-4+17),"")</f>
        <v/>
      </c>
      <c r="AI63" s="26">
        <f>IF(18&lt;=$Q63,INDEX('BAZA PRAC'!$D$4:$D$61,$P63-4+18),"")</f>
        <v/>
      </c>
      <c r="AJ63" s="26">
        <f>IF(19&lt;=$Q63,INDEX('BAZA PRAC'!$D$4:$D$61,$P63-4+19),"")</f>
        <v/>
      </c>
      <c r="AK63" s="26">
        <f>IF(20&lt;=$Q63,INDEX('BAZA PRAC'!$D$4:$D$61,$P63-4+20),"")</f>
        <v/>
      </c>
      <c r="AL63" s="26">
        <f>IF(21&lt;=$Q63,INDEX('BAZA PRAC'!$D$4:$D$61,$P63-4+21),"")</f>
        <v/>
      </c>
      <c r="AM63" s="26">
        <f>IF(22&lt;=$Q63,INDEX('BAZA PRAC'!$D$4:$D$61,$P63-4+22),"")</f>
        <v/>
      </c>
      <c r="AN63" s="26">
        <f>IF(23&lt;=$Q63,INDEX('BAZA PRAC'!$D$4:$D$61,$P63-4+23),"")</f>
        <v/>
      </c>
      <c r="AO63" s="26">
        <f>IF(24&lt;=$Q63,INDEX('BAZA PRAC'!$D$4:$D$61,$P63-4+24),"")</f>
        <v/>
      </c>
      <c r="AP63" s="26">
        <f>IF(25&lt;=$Q63,INDEX('BAZA PRAC'!$D$4:$D$61,$P63-4+25),"")</f>
        <v/>
      </c>
      <c r="AQ63" s="26">
        <f>IF(26&lt;=$Q63,INDEX('BAZA PRAC'!$D$4:$D$61,$P63-4+26),"")</f>
        <v/>
      </c>
      <c r="AR63" s="26">
        <f>IF(27&lt;=$Q63,INDEX('BAZA PRAC'!$D$4:$D$61,$P63-4+27),"")</f>
        <v/>
      </c>
      <c r="AS63" s="26">
        <f>IF(28&lt;=$Q63,INDEX('BAZA PRAC'!$D$4:$D$61,$P63-4+28),"")</f>
        <v/>
      </c>
      <c r="AT63" s="26">
        <f>IF(29&lt;=$Q63,INDEX('BAZA PRAC'!$D$4:$D$61,$P63-4+29),"")</f>
        <v/>
      </c>
      <c r="AU63" s="26">
        <f>IF(30&lt;=$Q63,INDEX('BAZA PRAC'!$D$4:$D$61,$P63-4+30),"")</f>
        <v/>
      </c>
      <c r="AV63" s="26">
        <f>IF(31&lt;=$Q63,INDEX('BAZA PRAC'!$D$4:$D$61,$P63-4+31),"")</f>
        <v/>
      </c>
      <c r="AW63" s="26">
        <f>IF(32&lt;=$Q63,INDEX('BAZA PRAC'!$D$4:$D$61,$P63-4+32),"")</f>
        <v/>
      </c>
      <c r="AX63" s="26">
        <f>IF(33&lt;=$Q63,INDEX('BAZA PRAC'!$D$4:$D$61,$P63-4+33),"")</f>
        <v/>
      </c>
      <c r="AY63" s="26">
        <f>IF(34&lt;=$Q63,INDEX('BAZA PRAC'!$D$4:$D$61,$P63-4+34),"")</f>
        <v/>
      </c>
      <c r="AZ63" s="26">
        <f>IF(35&lt;=$Q63,INDEX('BAZA PRAC'!$D$4:$D$61,$P63-4+35),"")</f>
        <v/>
      </c>
      <c r="BA63" s="26">
        <f>IF(36&lt;=$Q63,INDEX('BAZA PRAC'!$D$4:$D$61,$P63-4+36),"")</f>
        <v/>
      </c>
      <c r="BB63" s="26">
        <f>IF(37&lt;=$Q63,INDEX('BAZA PRAC'!$D$4:$D$61,$P63-4+37),"")</f>
        <v/>
      </c>
      <c r="BC63" s="26">
        <f>IF(38&lt;=$Q63,INDEX('BAZA PRAC'!$D$4:$D$61,$P63-4+38),"")</f>
        <v/>
      </c>
      <c r="BD63" s="26">
        <f>IF(39&lt;=$Q63,INDEX('BAZA PRAC'!$D$4:$D$61,$P63-4+39),"")</f>
        <v/>
      </c>
      <c r="BE63" s="26">
        <f>IF(40&lt;=$Q63,INDEX('BAZA PRAC'!$D$4:$D$61,$P63-4+40),"")</f>
        <v/>
      </c>
      <c r="BF63" s="26">
        <f>IF(41&lt;=$Q63,INDEX('BAZA PRAC'!$D$4:$D$61,$P63-4+41),"")</f>
        <v/>
      </c>
      <c r="BG63" s="26">
        <f>IF(42&lt;=$Q63,INDEX('BAZA PRAC'!$D$4:$D$61,$P63-4+42),"")</f>
        <v/>
      </c>
      <c r="BH63" s="26">
        <f>IF(43&lt;=$Q63,INDEX('BAZA PRAC'!$D$4:$D$61,$P63-4+43),"")</f>
        <v/>
      </c>
      <c r="BI63" s="26">
        <f>IF(44&lt;=$Q63,INDEX('BAZA PRAC'!$D$4:$D$61,$P63-4+44),"")</f>
        <v/>
      </c>
      <c r="BJ63" s="26">
        <f>IF(45&lt;=$Q63,INDEX('BAZA PRAC'!$D$4:$D$61,$P63-4+45),"")</f>
        <v/>
      </c>
      <c r="BK63" s="26">
        <f>IF(46&lt;=$Q63,INDEX('BAZA PRAC'!$D$4:$D$61,$P63-4+46),"")</f>
        <v/>
      </c>
      <c r="BL63" s="26">
        <f>IF(47&lt;=$Q63,INDEX('BAZA PRAC'!$D$4:$D$61,$P63-4+47),"")</f>
        <v/>
      </c>
      <c r="BM63" s="26">
        <f>IF(48&lt;=$Q63,INDEX('BAZA PRAC'!$D$4:$D$61,$P63-4+48),"")</f>
        <v/>
      </c>
      <c r="BN63" s="26">
        <f>IF(49&lt;=$Q63,INDEX('BAZA PRAC'!$D$4:$D$61,$P63-4+49),"")</f>
        <v/>
      </c>
      <c r="BO63" s="26">
        <f>IF(50&lt;=$Q63,INDEX('BAZA PRAC'!$D$4:$D$61,$P63-4+50),"")</f>
        <v/>
      </c>
      <c r="BP63" s="26">
        <f>IF(51&lt;=$Q63,INDEX('BAZA PRAC'!$D$4:$D$61,$P63-4+51),"")</f>
        <v/>
      </c>
      <c r="BQ63" s="26">
        <f>IF(52&lt;=$Q63,INDEX('BAZA PRAC'!$D$4:$D$61,$P63-4+52),"")</f>
        <v/>
      </c>
      <c r="BR63" s="26">
        <f>IF(53&lt;=$Q63,INDEX('BAZA PRAC'!$D$4:$D$61,$P63-4+53),"")</f>
        <v/>
      </c>
      <c r="BS63" s="26">
        <f>IF(54&lt;=$Q63,INDEX('BAZA PRAC'!$D$4:$D$61,$P63-4+54),"")</f>
        <v/>
      </c>
      <c r="BT63" s="26">
        <f>IF(55&lt;=$Q63,INDEX('BAZA PRAC'!$D$4:$D$61,$P63-4+55),"")</f>
        <v/>
      </c>
      <c r="BU63" s="26">
        <f>IF(56&lt;=$Q63,INDEX('BAZA PRAC'!$D$4:$D$61,$P63-4+56),"")</f>
        <v/>
      </c>
      <c r="BV63" s="26">
        <f>IF(57&lt;=$Q63,INDEX('BAZA PRAC'!$D$4:$D$61,$P63-4+57),"")</f>
        <v/>
      </c>
      <c r="BW63" s="26">
        <f>IF(58&lt;=$Q63,INDEX('BAZA PRAC'!$D$4:$D$61,$P63-4+58),"")</f>
        <v/>
      </c>
      <c r="BX63" s="20" t="n"/>
      <c r="BY63" s="20" t="n"/>
    </row>
    <row r="64">
      <c r="A64" s="27">
        <f>IF($D64="","",COUNTA($D$11:$D64))</f>
        <v/>
      </c>
      <c r="B64" s="27">
        <f>IF($BX64&lt;&gt;"",$BX64,IF($D64="","",IFERROR(INDEX('BAZA PRAC'!$A$4:$A$61,MATCH($D64,'BAZA PRAC'!$D$4:$D$61,0)),"")))</f>
        <v/>
      </c>
      <c r="C64" s="20" t="n"/>
      <c r="D64" s="21" t="n"/>
      <c r="E64" s="27">
        <f>IF($BY64&lt;&gt;"",$BY64,IF($D64="","",IFERROR(INDEX('BAZA PRAC'!$E$4:$E$61,MATCH($D64,'BAZA PRAC'!$D$4:$D$61,0)),"")))</f>
        <v/>
      </c>
      <c r="F64" s="22" t="n"/>
      <c r="G64" s="23" t="n"/>
      <c r="H64" s="23" t="n"/>
      <c r="I64" s="23" t="n"/>
      <c r="J64" s="28">
        <f>IF($D64="","",N(G64)+N(H64)+N(I64))</f>
        <v/>
      </c>
      <c r="K64" s="28">
        <f>IF($D64="","",N(F64)*J64)</f>
        <v/>
      </c>
      <c r="L64" s="25" t="n"/>
      <c r="M64" s="28">
        <f>IF($D64="","",K64*(1-N(L64)))</f>
        <v/>
      </c>
      <c r="N64" s="21" t="n"/>
      <c r="P64" s="26">
        <f>IFERROR(VLOOKUP($C64,USTAWIENIA!$E$2:$H$8,3,FALSE),4)</f>
        <v/>
      </c>
      <c r="Q64" s="26">
        <f>IFERROR(VLOOKUP($C64,USTAWIENIA!$E$2:$H$8,4,FALSE),58)</f>
        <v/>
      </c>
      <c r="R64" s="26">
        <f>IF(1&lt;=$Q64,INDEX('BAZA PRAC'!$D$4:$D$61,$P64-4+1),"")</f>
        <v/>
      </c>
      <c r="S64" s="26">
        <f>IF(2&lt;=$Q64,INDEX('BAZA PRAC'!$D$4:$D$61,$P64-4+2),"")</f>
        <v/>
      </c>
      <c r="T64" s="26">
        <f>IF(3&lt;=$Q64,INDEX('BAZA PRAC'!$D$4:$D$61,$P64-4+3),"")</f>
        <v/>
      </c>
      <c r="U64" s="26">
        <f>IF(4&lt;=$Q64,INDEX('BAZA PRAC'!$D$4:$D$61,$P64-4+4),"")</f>
        <v/>
      </c>
      <c r="V64" s="26">
        <f>IF(5&lt;=$Q64,INDEX('BAZA PRAC'!$D$4:$D$61,$P64-4+5),"")</f>
        <v/>
      </c>
      <c r="W64" s="26">
        <f>IF(6&lt;=$Q64,INDEX('BAZA PRAC'!$D$4:$D$61,$P64-4+6),"")</f>
        <v/>
      </c>
      <c r="X64" s="26">
        <f>IF(7&lt;=$Q64,INDEX('BAZA PRAC'!$D$4:$D$61,$P64-4+7),"")</f>
        <v/>
      </c>
      <c r="Y64" s="26">
        <f>IF(8&lt;=$Q64,INDEX('BAZA PRAC'!$D$4:$D$61,$P64-4+8),"")</f>
        <v/>
      </c>
      <c r="Z64" s="26">
        <f>IF(9&lt;=$Q64,INDEX('BAZA PRAC'!$D$4:$D$61,$P64-4+9),"")</f>
        <v/>
      </c>
      <c r="AA64" s="26">
        <f>IF(10&lt;=$Q64,INDEX('BAZA PRAC'!$D$4:$D$61,$P64-4+10),"")</f>
        <v/>
      </c>
      <c r="AB64" s="26">
        <f>IF(11&lt;=$Q64,INDEX('BAZA PRAC'!$D$4:$D$61,$P64-4+11),"")</f>
        <v/>
      </c>
      <c r="AC64" s="26">
        <f>IF(12&lt;=$Q64,INDEX('BAZA PRAC'!$D$4:$D$61,$P64-4+12),"")</f>
        <v/>
      </c>
      <c r="AD64" s="26">
        <f>IF(13&lt;=$Q64,INDEX('BAZA PRAC'!$D$4:$D$61,$P64-4+13),"")</f>
        <v/>
      </c>
      <c r="AE64" s="26">
        <f>IF(14&lt;=$Q64,INDEX('BAZA PRAC'!$D$4:$D$61,$P64-4+14),"")</f>
        <v/>
      </c>
      <c r="AF64" s="26">
        <f>IF(15&lt;=$Q64,INDEX('BAZA PRAC'!$D$4:$D$61,$P64-4+15),"")</f>
        <v/>
      </c>
      <c r="AG64" s="26">
        <f>IF(16&lt;=$Q64,INDEX('BAZA PRAC'!$D$4:$D$61,$P64-4+16),"")</f>
        <v/>
      </c>
      <c r="AH64" s="26">
        <f>IF(17&lt;=$Q64,INDEX('BAZA PRAC'!$D$4:$D$61,$P64-4+17),"")</f>
        <v/>
      </c>
      <c r="AI64" s="26">
        <f>IF(18&lt;=$Q64,INDEX('BAZA PRAC'!$D$4:$D$61,$P64-4+18),"")</f>
        <v/>
      </c>
      <c r="AJ64" s="26">
        <f>IF(19&lt;=$Q64,INDEX('BAZA PRAC'!$D$4:$D$61,$P64-4+19),"")</f>
        <v/>
      </c>
      <c r="AK64" s="26">
        <f>IF(20&lt;=$Q64,INDEX('BAZA PRAC'!$D$4:$D$61,$P64-4+20),"")</f>
        <v/>
      </c>
      <c r="AL64" s="26">
        <f>IF(21&lt;=$Q64,INDEX('BAZA PRAC'!$D$4:$D$61,$P64-4+21),"")</f>
        <v/>
      </c>
      <c r="AM64" s="26">
        <f>IF(22&lt;=$Q64,INDEX('BAZA PRAC'!$D$4:$D$61,$P64-4+22),"")</f>
        <v/>
      </c>
      <c r="AN64" s="26">
        <f>IF(23&lt;=$Q64,INDEX('BAZA PRAC'!$D$4:$D$61,$P64-4+23),"")</f>
        <v/>
      </c>
      <c r="AO64" s="26">
        <f>IF(24&lt;=$Q64,INDEX('BAZA PRAC'!$D$4:$D$61,$P64-4+24),"")</f>
        <v/>
      </c>
      <c r="AP64" s="26">
        <f>IF(25&lt;=$Q64,INDEX('BAZA PRAC'!$D$4:$D$61,$P64-4+25),"")</f>
        <v/>
      </c>
      <c r="AQ64" s="26">
        <f>IF(26&lt;=$Q64,INDEX('BAZA PRAC'!$D$4:$D$61,$P64-4+26),"")</f>
        <v/>
      </c>
      <c r="AR64" s="26">
        <f>IF(27&lt;=$Q64,INDEX('BAZA PRAC'!$D$4:$D$61,$P64-4+27),"")</f>
        <v/>
      </c>
      <c r="AS64" s="26">
        <f>IF(28&lt;=$Q64,INDEX('BAZA PRAC'!$D$4:$D$61,$P64-4+28),"")</f>
        <v/>
      </c>
      <c r="AT64" s="26">
        <f>IF(29&lt;=$Q64,INDEX('BAZA PRAC'!$D$4:$D$61,$P64-4+29),"")</f>
        <v/>
      </c>
      <c r="AU64" s="26">
        <f>IF(30&lt;=$Q64,INDEX('BAZA PRAC'!$D$4:$D$61,$P64-4+30),"")</f>
        <v/>
      </c>
      <c r="AV64" s="26">
        <f>IF(31&lt;=$Q64,INDEX('BAZA PRAC'!$D$4:$D$61,$P64-4+31),"")</f>
        <v/>
      </c>
      <c r="AW64" s="26">
        <f>IF(32&lt;=$Q64,INDEX('BAZA PRAC'!$D$4:$D$61,$P64-4+32),"")</f>
        <v/>
      </c>
      <c r="AX64" s="26">
        <f>IF(33&lt;=$Q64,INDEX('BAZA PRAC'!$D$4:$D$61,$P64-4+33),"")</f>
        <v/>
      </c>
      <c r="AY64" s="26">
        <f>IF(34&lt;=$Q64,INDEX('BAZA PRAC'!$D$4:$D$61,$P64-4+34),"")</f>
        <v/>
      </c>
      <c r="AZ64" s="26">
        <f>IF(35&lt;=$Q64,INDEX('BAZA PRAC'!$D$4:$D$61,$P64-4+35),"")</f>
        <v/>
      </c>
      <c r="BA64" s="26">
        <f>IF(36&lt;=$Q64,INDEX('BAZA PRAC'!$D$4:$D$61,$P64-4+36),"")</f>
        <v/>
      </c>
      <c r="BB64" s="26">
        <f>IF(37&lt;=$Q64,INDEX('BAZA PRAC'!$D$4:$D$61,$P64-4+37),"")</f>
        <v/>
      </c>
      <c r="BC64" s="26">
        <f>IF(38&lt;=$Q64,INDEX('BAZA PRAC'!$D$4:$D$61,$P64-4+38),"")</f>
        <v/>
      </c>
      <c r="BD64" s="26">
        <f>IF(39&lt;=$Q64,INDEX('BAZA PRAC'!$D$4:$D$61,$P64-4+39),"")</f>
        <v/>
      </c>
      <c r="BE64" s="26">
        <f>IF(40&lt;=$Q64,INDEX('BAZA PRAC'!$D$4:$D$61,$P64-4+40),"")</f>
        <v/>
      </c>
      <c r="BF64" s="26">
        <f>IF(41&lt;=$Q64,INDEX('BAZA PRAC'!$D$4:$D$61,$P64-4+41),"")</f>
        <v/>
      </c>
      <c r="BG64" s="26">
        <f>IF(42&lt;=$Q64,INDEX('BAZA PRAC'!$D$4:$D$61,$P64-4+42),"")</f>
        <v/>
      </c>
      <c r="BH64" s="26">
        <f>IF(43&lt;=$Q64,INDEX('BAZA PRAC'!$D$4:$D$61,$P64-4+43),"")</f>
        <v/>
      </c>
      <c r="BI64" s="26">
        <f>IF(44&lt;=$Q64,INDEX('BAZA PRAC'!$D$4:$D$61,$P64-4+44),"")</f>
        <v/>
      </c>
      <c r="BJ64" s="26">
        <f>IF(45&lt;=$Q64,INDEX('BAZA PRAC'!$D$4:$D$61,$P64-4+45),"")</f>
        <v/>
      </c>
      <c r="BK64" s="26">
        <f>IF(46&lt;=$Q64,INDEX('BAZA PRAC'!$D$4:$D$61,$P64-4+46),"")</f>
        <v/>
      </c>
      <c r="BL64" s="26">
        <f>IF(47&lt;=$Q64,INDEX('BAZA PRAC'!$D$4:$D$61,$P64-4+47),"")</f>
        <v/>
      </c>
      <c r="BM64" s="26">
        <f>IF(48&lt;=$Q64,INDEX('BAZA PRAC'!$D$4:$D$61,$P64-4+48),"")</f>
        <v/>
      </c>
      <c r="BN64" s="26">
        <f>IF(49&lt;=$Q64,INDEX('BAZA PRAC'!$D$4:$D$61,$P64-4+49),"")</f>
        <v/>
      </c>
      <c r="BO64" s="26">
        <f>IF(50&lt;=$Q64,INDEX('BAZA PRAC'!$D$4:$D$61,$P64-4+50),"")</f>
        <v/>
      </c>
      <c r="BP64" s="26">
        <f>IF(51&lt;=$Q64,INDEX('BAZA PRAC'!$D$4:$D$61,$P64-4+51),"")</f>
        <v/>
      </c>
      <c r="BQ64" s="26">
        <f>IF(52&lt;=$Q64,INDEX('BAZA PRAC'!$D$4:$D$61,$P64-4+52),"")</f>
        <v/>
      </c>
      <c r="BR64" s="26">
        <f>IF(53&lt;=$Q64,INDEX('BAZA PRAC'!$D$4:$D$61,$P64-4+53),"")</f>
        <v/>
      </c>
      <c r="BS64" s="26">
        <f>IF(54&lt;=$Q64,INDEX('BAZA PRAC'!$D$4:$D$61,$P64-4+54),"")</f>
        <v/>
      </c>
      <c r="BT64" s="26">
        <f>IF(55&lt;=$Q64,INDEX('BAZA PRAC'!$D$4:$D$61,$P64-4+55),"")</f>
        <v/>
      </c>
      <c r="BU64" s="26">
        <f>IF(56&lt;=$Q64,INDEX('BAZA PRAC'!$D$4:$D$61,$P64-4+56),"")</f>
        <v/>
      </c>
      <c r="BV64" s="26">
        <f>IF(57&lt;=$Q64,INDEX('BAZA PRAC'!$D$4:$D$61,$P64-4+57),"")</f>
        <v/>
      </c>
      <c r="BW64" s="26">
        <f>IF(58&lt;=$Q64,INDEX('BAZA PRAC'!$D$4:$D$61,$P64-4+58),"")</f>
        <v/>
      </c>
      <c r="BX64" s="20" t="n"/>
      <c r="BY64" s="20" t="n"/>
    </row>
    <row r="65">
      <c r="A65" s="19">
        <f>IF($D65="","",COUNTA($D$11:$D65))</f>
        <v/>
      </c>
      <c r="B65" s="19">
        <f>IF($BX65&lt;&gt;"",$BX65,IF($D65="","",IFERROR(INDEX('BAZA PRAC'!$A$4:$A$61,MATCH($D65,'BAZA PRAC'!$D$4:$D$61,0)),"")))</f>
        <v/>
      </c>
      <c r="C65" s="20" t="n"/>
      <c r="D65" s="21" t="n"/>
      <c r="E65" s="19">
        <f>IF($BY65&lt;&gt;"",$BY65,IF($D65="","",IFERROR(INDEX('BAZA PRAC'!$E$4:$E$61,MATCH($D65,'BAZA PRAC'!$D$4:$D$61,0)),"")))</f>
        <v/>
      </c>
      <c r="F65" s="22" t="n"/>
      <c r="G65" s="23" t="n"/>
      <c r="H65" s="23" t="n"/>
      <c r="I65" s="23" t="n"/>
      <c r="J65" s="24">
        <f>IF($D65="","",N(G65)+N(H65)+N(I65))</f>
        <v/>
      </c>
      <c r="K65" s="24">
        <f>IF($D65="","",N(F65)*J65)</f>
        <v/>
      </c>
      <c r="L65" s="25" t="n"/>
      <c r="M65" s="24">
        <f>IF($D65="","",K65*(1-N(L65)))</f>
        <v/>
      </c>
      <c r="N65" s="21" t="n"/>
      <c r="P65" s="26">
        <f>IFERROR(VLOOKUP($C65,USTAWIENIA!$E$2:$H$8,3,FALSE),4)</f>
        <v/>
      </c>
      <c r="Q65" s="26">
        <f>IFERROR(VLOOKUP($C65,USTAWIENIA!$E$2:$H$8,4,FALSE),58)</f>
        <v/>
      </c>
      <c r="R65" s="26">
        <f>IF(1&lt;=$Q65,INDEX('BAZA PRAC'!$D$4:$D$61,$P65-4+1),"")</f>
        <v/>
      </c>
      <c r="S65" s="26">
        <f>IF(2&lt;=$Q65,INDEX('BAZA PRAC'!$D$4:$D$61,$P65-4+2),"")</f>
        <v/>
      </c>
      <c r="T65" s="26">
        <f>IF(3&lt;=$Q65,INDEX('BAZA PRAC'!$D$4:$D$61,$P65-4+3),"")</f>
        <v/>
      </c>
      <c r="U65" s="26">
        <f>IF(4&lt;=$Q65,INDEX('BAZA PRAC'!$D$4:$D$61,$P65-4+4),"")</f>
        <v/>
      </c>
      <c r="V65" s="26">
        <f>IF(5&lt;=$Q65,INDEX('BAZA PRAC'!$D$4:$D$61,$P65-4+5),"")</f>
        <v/>
      </c>
      <c r="W65" s="26">
        <f>IF(6&lt;=$Q65,INDEX('BAZA PRAC'!$D$4:$D$61,$P65-4+6),"")</f>
        <v/>
      </c>
      <c r="X65" s="26">
        <f>IF(7&lt;=$Q65,INDEX('BAZA PRAC'!$D$4:$D$61,$P65-4+7),"")</f>
        <v/>
      </c>
      <c r="Y65" s="26">
        <f>IF(8&lt;=$Q65,INDEX('BAZA PRAC'!$D$4:$D$61,$P65-4+8),"")</f>
        <v/>
      </c>
      <c r="Z65" s="26">
        <f>IF(9&lt;=$Q65,INDEX('BAZA PRAC'!$D$4:$D$61,$P65-4+9),"")</f>
        <v/>
      </c>
      <c r="AA65" s="26">
        <f>IF(10&lt;=$Q65,INDEX('BAZA PRAC'!$D$4:$D$61,$P65-4+10),"")</f>
        <v/>
      </c>
      <c r="AB65" s="26">
        <f>IF(11&lt;=$Q65,INDEX('BAZA PRAC'!$D$4:$D$61,$P65-4+11),"")</f>
        <v/>
      </c>
      <c r="AC65" s="26">
        <f>IF(12&lt;=$Q65,INDEX('BAZA PRAC'!$D$4:$D$61,$P65-4+12),"")</f>
        <v/>
      </c>
      <c r="AD65" s="26">
        <f>IF(13&lt;=$Q65,INDEX('BAZA PRAC'!$D$4:$D$61,$P65-4+13),"")</f>
        <v/>
      </c>
      <c r="AE65" s="26">
        <f>IF(14&lt;=$Q65,INDEX('BAZA PRAC'!$D$4:$D$61,$P65-4+14),"")</f>
        <v/>
      </c>
      <c r="AF65" s="26">
        <f>IF(15&lt;=$Q65,INDEX('BAZA PRAC'!$D$4:$D$61,$P65-4+15),"")</f>
        <v/>
      </c>
      <c r="AG65" s="26">
        <f>IF(16&lt;=$Q65,INDEX('BAZA PRAC'!$D$4:$D$61,$P65-4+16),"")</f>
        <v/>
      </c>
      <c r="AH65" s="26">
        <f>IF(17&lt;=$Q65,INDEX('BAZA PRAC'!$D$4:$D$61,$P65-4+17),"")</f>
        <v/>
      </c>
      <c r="AI65" s="26">
        <f>IF(18&lt;=$Q65,INDEX('BAZA PRAC'!$D$4:$D$61,$P65-4+18),"")</f>
        <v/>
      </c>
      <c r="AJ65" s="26">
        <f>IF(19&lt;=$Q65,INDEX('BAZA PRAC'!$D$4:$D$61,$P65-4+19),"")</f>
        <v/>
      </c>
      <c r="AK65" s="26">
        <f>IF(20&lt;=$Q65,INDEX('BAZA PRAC'!$D$4:$D$61,$P65-4+20),"")</f>
        <v/>
      </c>
      <c r="AL65" s="26">
        <f>IF(21&lt;=$Q65,INDEX('BAZA PRAC'!$D$4:$D$61,$P65-4+21),"")</f>
        <v/>
      </c>
      <c r="AM65" s="26">
        <f>IF(22&lt;=$Q65,INDEX('BAZA PRAC'!$D$4:$D$61,$P65-4+22),"")</f>
        <v/>
      </c>
      <c r="AN65" s="26">
        <f>IF(23&lt;=$Q65,INDEX('BAZA PRAC'!$D$4:$D$61,$P65-4+23),"")</f>
        <v/>
      </c>
      <c r="AO65" s="26">
        <f>IF(24&lt;=$Q65,INDEX('BAZA PRAC'!$D$4:$D$61,$P65-4+24),"")</f>
        <v/>
      </c>
      <c r="AP65" s="26">
        <f>IF(25&lt;=$Q65,INDEX('BAZA PRAC'!$D$4:$D$61,$P65-4+25),"")</f>
        <v/>
      </c>
      <c r="AQ65" s="26">
        <f>IF(26&lt;=$Q65,INDEX('BAZA PRAC'!$D$4:$D$61,$P65-4+26),"")</f>
        <v/>
      </c>
      <c r="AR65" s="26">
        <f>IF(27&lt;=$Q65,INDEX('BAZA PRAC'!$D$4:$D$61,$P65-4+27),"")</f>
        <v/>
      </c>
      <c r="AS65" s="26">
        <f>IF(28&lt;=$Q65,INDEX('BAZA PRAC'!$D$4:$D$61,$P65-4+28),"")</f>
        <v/>
      </c>
      <c r="AT65" s="26">
        <f>IF(29&lt;=$Q65,INDEX('BAZA PRAC'!$D$4:$D$61,$P65-4+29),"")</f>
        <v/>
      </c>
      <c r="AU65" s="26">
        <f>IF(30&lt;=$Q65,INDEX('BAZA PRAC'!$D$4:$D$61,$P65-4+30),"")</f>
        <v/>
      </c>
      <c r="AV65" s="26">
        <f>IF(31&lt;=$Q65,INDEX('BAZA PRAC'!$D$4:$D$61,$P65-4+31),"")</f>
        <v/>
      </c>
      <c r="AW65" s="26">
        <f>IF(32&lt;=$Q65,INDEX('BAZA PRAC'!$D$4:$D$61,$P65-4+32),"")</f>
        <v/>
      </c>
      <c r="AX65" s="26">
        <f>IF(33&lt;=$Q65,INDEX('BAZA PRAC'!$D$4:$D$61,$P65-4+33),"")</f>
        <v/>
      </c>
      <c r="AY65" s="26">
        <f>IF(34&lt;=$Q65,INDEX('BAZA PRAC'!$D$4:$D$61,$P65-4+34),"")</f>
        <v/>
      </c>
      <c r="AZ65" s="26">
        <f>IF(35&lt;=$Q65,INDEX('BAZA PRAC'!$D$4:$D$61,$P65-4+35),"")</f>
        <v/>
      </c>
      <c r="BA65" s="26">
        <f>IF(36&lt;=$Q65,INDEX('BAZA PRAC'!$D$4:$D$61,$P65-4+36),"")</f>
        <v/>
      </c>
      <c r="BB65" s="26">
        <f>IF(37&lt;=$Q65,INDEX('BAZA PRAC'!$D$4:$D$61,$P65-4+37),"")</f>
        <v/>
      </c>
      <c r="BC65" s="26">
        <f>IF(38&lt;=$Q65,INDEX('BAZA PRAC'!$D$4:$D$61,$P65-4+38),"")</f>
        <v/>
      </c>
      <c r="BD65" s="26">
        <f>IF(39&lt;=$Q65,INDEX('BAZA PRAC'!$D$4:$D$61,$P65-4+39),"")</f>
        <v/>
      </c>
      <c r="BE65" s="26">
        <f>IF(40&lt;=$Q65,INDEX('BAZA PRAC'!$D$4:$D$61,$P65-4+40),"")</f>
        <v/>
      </c>
      <c r="BF65" s="26">
        <f>IF(41&lt;=$Q65,INDEX('BAZA PRAC'!$D$4:$D$61,$P65-4+41),"")</f>
        <v/>
      </c>
      <c r="BG65" s="26">
        <f>IF(42&lt;=$Q65,INDEX('BAZA PRAC'!$D$4:$D$61,$P65-4+42),"")</f>
        <v/>
      </c>
      <c r="BH65" s="26">
        <f>IF(43&lt;=$Q65,INDEX('BAZA PRAC'!$D$4:$D$61,$P65-4+43),"")</f>
        <v/>
      </c>
      <c r="BI65" s="26">
        <f>IF(44&lt;=$Q65,INDEX('BAZA PRAC'!$D$4:$D$61,$P65-4+44),"")</f>
        <v/>
      </c>
      <c r="BJ65" s="26">
        <f>IF(45&lt;=$Q65,INDEX('BAZA PRAC'!$D$4:$D$61,$P65-4+45),"")</f>
        <v/>
      </c>
      <c r="BK65" s="26">
        <f>IF(46&lt;=$Q65,INDEX('BAZA PRAC'!$D$4:$D$61,$P65-4+46),"")</f>
        <v/>
      </c>
      <c r="BL65" s="26">
        <f>IF(47&lt;=$Q65,INDEX('BAZA PRAC'!$D$4:$D$61,$P65-4+47),"")</f>
        <v/>
      </c>
      <c r="BM65" s="26">
        <f>IF(48&lt;=$Q65,INDEX('BAZA PRAC'!$D$4:$D$61,$P65-4+48),"")</f>
        <v/>
      </c>
      <c r="BN65" s="26">
        <f>IF(49&lt;=$Q65,INDEX('BAZA PRAC'!$D$4:$D$61,$P65-4+49),"")</f>
        <v/>
      </c>
      <c r="BO65" s="26">
        <f>IF(50&lt;=$Q65,INDEX('BAZA PRAC'!$D$4:$D$61,$P65-4+50),"")</f>
        <v/>
      </c>
      <c r="BP65" s="26">
        <f>IF(51&lt;=$Q65,INDEX('BAZA PRAC'!$D$4:$D$61,$P65-4+51),"")</f>
        <v/>
      </c>
      <c r="BQ65" s="26">
        <f>IF(52&lt;=$Q65,INDEX('BAZA PRAC'!$D$4:$D$61,$P65-4+52),"")</f>
        <v/>
      </c>
      <c r="BR65" s="26">
        <f>IF(53&lt;=$Q65,INDEX('BAZA PRAC'!$D$4:$D$61,$P65-4+53),"")</f>
        <v/>
      </c>
      <c r="BS65" s="26">
        <f>IF(54&lt;=$Q65,INDEX('BAZA PRAC'!$D$4:$D$61,$P65-4+54),"")</f>
        <v/>
      </c>
      <c r="BT65" s="26">
        <f>IF(55&lt;=$Q65,INDEX('BAZA PRAC'!$D$4:$D$61,$P65-4+55),"")</f>
        <v/>
      </c>
      <c r="BU65" s="26">
        <f>IF(56&lt;=$Q65,INDEX('BAZA PRAC'!$D$4:$D$61,$P65-4+56),"")</f>
        <v/>
      </c>
      <c r="BV65" s="26">
        <f>IF(57&lt;=$Q65,INDEX('BAZA PRAC'!$D$4:$D$61,$P65-4+57),"")</f>
        <v/>
      </c>
      <c r="BW65" s="26">
        <f>IF(58&lt;=$Q65,INDEX('BAZA PRAC'!$D$4:$D$61,$P65-4+58),"")</f>
        <v/>
      </c>
      <c r="BX65" s="20" t="n"/>
      <c r="BY65" s="20" t="n"/>
    </row>
    <row r="66">
      <c r="A66" s="27">
        <f>IF($D66="","",COUNTA($D$11:$D66))</f>
        <v/>
      </c>
      <c r="B66" s="27">
        <f>IF($BX66&lt;&gt;"",$BX66,IF($D66="","",IFERROR(INDEX('BAZA PRAC'!$A$4:$A$61,MATCH($D66,'BAZA PRAC'!$D$4:$D$61,0)),"")))</f>
        <v/>
      </c>
      <c r="C66" s="20" t="n"/>
      <c r="D66" s="21" t="n"/>
      <c r="E66" s="27">
        <f>IF($BY66&lt;&gt;"",$BY66,IF($D66="","",IFERROR(INDEX('BAZA PRAC'!$E$4:$E$61,MATCH($D66,'BAZA PRAC'!$D$4:$D$61,0)),"")))</f>
        <v/>
      </c>
      <c r="F66" s="22" t="n"/>
      <c r="G66" s="23" t="n"/>
      <c r="H66" s="23" t="n"/>
      <c r="I66" s="23" t="n"/>
      <c r="J66" s="28">
        <f>IF($D66="","",N(G66)+N(H66)+N(I66))</f>
        <v/>
      </c>
      <c r="K66" s="28">
        <f>IF($D66="","",N(F66)*J66)</f>
        <v/>
      </c>
      <c r="L66" s="25" t="n"/>
      <c r="M66" s="28">
        <f>IF($D66="","",K66*(1-N(L66)))</f>
        <v/>
      </c>
      <c r="N66" s="21" t="n"/>
      <c r="P66" s="26">
        <f>IFERROR(VLOOKUP($C66,USTAWIENIA!$E$2:$H$8,3,FALSE),4)</f>
        <v/>
      </c>
      <c r="Q66" s="26">
        <f>IFERROR(VLOOKUP($C66,USTAWIENIA!$E$2:$H$8,4,FALSE),58)</f>
        <v/>
      </c>
      <c r="R66" s="26">
        <f>IF(1&lt;=$Q66,INDEX('BAZA PRAC'!$D$4:$D$61,$P66-4+1),"")</f>
        <v/>
      </c>
      <c r="S66" s="26">
        <f>IF(2&lt;=$Q66,INDEX('BAZA PRAC'!$D$4:$D$61,$P66-4+2),"")</f>
        <v/>
      </c>
      <c r="T66" s="26">
        <f>IF(3&lt;=$Q66,INDEX('BAZA PRAC'!$D$4:$D$61,$P66-4+3),"")</f>
        <v/>
      </c>
      <c r="U66" s="26">
        <f>IF(4&lt;=$Q66,INDEX('BAZA PRAC'!$D$4:$D$61,$P66-4+4),"")</f>
        <v/>
      </c>
      <c r="V66" s="26">
        <f>IF(5&lt;=$Q66,INDEX('BAZA PRAC'!$D$4:$D$61,$P66-4+5),"")</f>
        <v/>
      </c>
      <c r="W66" s="26">
        <f>IF(6&lt;=$Q66,INDEX('BAZA PRAC'!$D$4:$D$61,$P66-4+6),"")</f>
        <v/>
      </c>
      <c r="X66" s="26">
        <f>IF(7&lt;=$Q66,INDEX('BAZA PRAC'!$D$4:$D$61,$P66-4+7),"")</f>
        <v/>
      </c>
      <c r="Y66" s="26">
        <f>IF(8&lt;=$Q66,INDEX('BAZA PRAC'!$D$4:$D$61,$P66-4+8),"")</f>
        <v/>
      </c>
      <c r="Z66" s="26">
        <f>IF(9&lt;=$Q66,INDEX('BAZA PRAC'!$D$4:$D$61,$P66-4+9),"")</f>
        <v/>
      </c>
      <c r="AA66" s="26">
        <f>IF(10&lt;=$Q66,INDEX('BAZA PRAC'!$D$4:$D$61,$P66-4+10),"")</f>
        <v/>
      </c>
      <c r="AB66" s="26">
        <f>IF(11&lt;=$Q66,INDEX('BAZA PRAC'!$D$4:$D$61,$P66-4+11),"")</f>
        <v/>
      </c>
      <c r="AC66" s="26">
        <f>IF(12&lt;=$Q66,INDEX('BAZA PRAC'!$D$4:$D$61,$P66-4+12),"")</f>
        <v/>
      </c>
      <c r="AD66" s="26">
        <f>IF(13&lt;=$Q66,INDEX('BAZA PRAC'!$D$4:$D$61,$P66-4+13),"")</f>
        <v/>
      </c>
      <c r="AE66" s="26">
        <f>IF(14&lt;=$Q66,INDEX('BAZA PRAC'!$D$4:$D$61,$P66-4+14),"")</f>
        <v/>
      </c>
      <c r="AF66" s="26">
        <f>IF(15&lt;=$Q66,INDEX('BAZA PRAC'!$D$4:$D$61,$P66-4+15),"")</f>
        <v/>
      </c>
      <c r="AG66" s="26">
        <f>IF(16&lt;=$Q66,INDEX('BAZA PRAC'!$D$4:$D$61,$P66-4+16),"")</f>
        <v/>
      </c>
      <c r="AH66" s="26">
        <f>IF(17&lt;=$Q66,INDEX('BAZA PRAC'!$D$4:$D$61,$P66-4+17),"")</f>
        <v/>
      </c>
      <c r="AI66" s="26">
        <f>IF(18&lt;=$Q66,INDEX('BAZA PRAC'!$D$4:$D$61,$P66-4+18),"")</f>
        <v/>
      </c>
      <c r="AJ66" s="26">
        <f>IF(19&lt;=$Q66,INDEX('BAZA PRAC'!$D$4:$D$61,$P66-4+19),"")</f>
        <v/>
      </c>
      <c r="AK66" s="26">
        <f>IF(20&lt;=$Q66,INDEX('BAZA PRAC'!$D$4:$D$61,$P66-4+20),"")</f>
        <v/>
      </c>
      <c r="AL66" s="26">
        <f>IF(21&lt;=$Q66,INDEX('BAZA PRAC'!$D$4:$D$61,$P66-4+21),"")</f>
        <v/>
      </c>
      <c r="AM66" s="26">
        <f>IF(22&lt;=$Q66,INDEX('BAZA PRAC'!$D$4:$D$61,$P66-4+22),"")</f>
        <v/>
      </c>
      <c r="AN66" s="26">
        <f>IF(23&lt;=$Q66,INDEX('BAZA PRAC'!$D$4:$D$61,$P66-4+23),"")</f>
        <v/>
      </c>
      <c r="AO66" s="26">
        <f>IF(24&lt;=$Q66,INDEX('BAZA PRAC'!$D$4:$D$61,$P66-4+24),"")</f>
        <v/>
      </c>
      <c r="AP66" s="26">
        <f>IF(25&lt;=$Q66,INDEX('BAZA PRAC'!$D$4:$D$61,$P66-4+25),"")</f>
        <v/>
      </c>
      <c r="AQ66" s="26">
        <f>IF(26&lt;=$Q66,INDEX('BAZA PRAC'!$D$4:$D$61,$P66-4+26),"")</f>
        <v/>
      </c>
      <c r="AR66" s="26">
        <f>IF(27&lt;=$Q66,INDEX('BAZA PRAC'!$D$4:$D$61,$P66-4+27),"")</f>
        <v/>
      </c>
      <c r="AS66" s="26">
        <f>IF(28&lt;=$Q66,INDEX('BAZA PRAC'!$D$4:$D$61,$P66-4+28),"")</f>
        <v/>
      </c>
      <c r="AT66" s="26">
        <f>IF(29&lt;=$Q66,INDEX('BAZA PRAC'!$D$4:$D$61,$P66-4+29),"")</f>
        <v/>
      </c>
      <c r="AU66" s="26">
        <f>IF(30&lt;=$Q66,INDEX('BAZA PRAC'!$D$4:$D$61,$P66-4+30),"")</f>
        <v/>
      </c>
      <c r="AV66" s="26">
        <f>IF(31&lt;=$Q66,INDEX('BAZA PRAC'!$D$4:$D$61,$P66-4+31),"")</f>
        <v/>
      </c>
      <c r="AW66" s="26">
        <f>IF(32&lt;=$Q66,INDEX('BAZA PRAC'!$D$4:$D$61,$P66-4+32),"")</f>
        <v/>
      </c>
      <c r="AX66" s="26">
        <f>IF(33&lt;=$Q66,INDEX('BAZA PRAC'!$D$4:$D$61,$P66-4+33),"")</f>
        <v/>
      </c>
      <c r="AY66" s="26">
        <f>IF(34&lt;=$Q66,INDEX('BAZA PRAC'!$D$4:$D$61,$P66-4+34),"")</f>
        <v/>
      </c>
      <c r="AZ66" s="26">
        <f>IF(35&lt;=$Q66,INDEX('BAZA PRAC'!$D$4:$D$61,$P66-4+35),"")</f>
        <v/>
      </c>
      <c r="BA66" s="26">
        <f>IF(36&lt;=$Q66,INDEX('BAZA PRAC'!$D$4:$D$61,$P66-4+36),"")</f>
        <v/>
      </c>
      <c r="BB66" s="26">
        <f>IF(37&lt;=$Q66,INDEX('BAZA PRAC'!$D$4:$D$61,$P66-4+37),"")</f>
        <v/>
      </c>
      <c r="BC66" s="26">
        <f>IF(38&lt;=$Q66,INDEX('BAZA PRAC'!$D$4:$D$61,$P66-4+38),"")</f>
        <v/>
      </c>
      <c r="BD66" s="26">
        <f>IF(39&lt;=$Q66,INDEX('BAZA PRAC'!$D$4:$D$61,$P66-4+39),"")</f>
        <v/>
      </c>
      <c r="BE66" s="26">
        <f>IF(40&lt;=$Q66,INDEX('BAZA PRAC'!$D$4:$D$61,$P66-4+40),"")</f>
        <v/>
      </c>
      <c r="BF66" s="26">
        <f>IF(41&lt;=$Q66,INDEX('BAZA PRAC'!$D$4:$D$61,$P66-4+41),"")</f>
        <v/>
      </c>
      <c r="BG66" s="26">
        <f>IF(42&lt;=$Q66,INDEX('BAZA PRAC'!$D$4:$D$61,$P66-4+42),"")</f>
        <v/>
      </c>
      <c r="BH66" s="26">
        <f>IF(43&lt;=$Q66,INDEX('BAZA PRAC'!$D$4:$D$61,$P66-4+43),"")</f>
        <v/>
      </c>
      <c r="BI66" s="26">
        <f>IF(44&lt;=$Q66,INDEX('BAZA PRAC'!$D$4:$D$61,$P66-4+44),"")</f>
        <v/>
      </c>
      <c r="BJ66" s="26">
        <f>IF(45&lt;=$Q66,INDEX('BAZA PRAC'!$D$4:$D$61,$P66-4+45),"")</f>
        <v/>
      </c>
      <c r="BK66" s="26">
        <f>IF(46&lt;=$Q66,INDEX('BAZA PRAC'!$D$4:$D$61,$P66-4+46),"")</f>
        <v/>
      </c>
      <c r="BL66" s="26">
        <f>IF(47&lt;=$Q66,INDEX('BAZA PRAC'!$D$4:$D$61,$P66-4+47),"")</f>
        <v/>
      </c>
      <c r="BM66" s="26">
        <f>IF(48&lt;=$Q66,INDEX('BAZA PRAC'!$D$4:$D$61,$P66-4+48),"")</f>
        <v/>
      </c>
      <c r="BN66" s="26">
        <f>IF(49&lt;=$Q66,INDEX('BAZA PRAC'!$D$4:$D$61,$P66-4+49),"")</f>
        <v/>
      </c>
      <c r="BO66" s="26">
        <f>IF(50&lt;=$Q66,INDEX('BAZA PRAC'!$D$4:$D$61,$P66-4+50),"")</f>
        <v/>
      </c>
      <c r="BP66" s="26">
        <f>IF(51&lt;=$Q66,INDEX('BAZA PRAC'!$D$4:$D$61,$P66-4+51),"")</f>
        <v/>
      </c>
      <c r="BQ66" s="26">
        <f>IF(52&lt;=$Q66,INDEX('BAZA PRAC'!$D$4:$D$61,$P66-4+52),"")</f>
        <v/>
      </c>
      <c r="BR66" s="26">
        <f>IF(53&lt;=$Q66,INDEX('BAZA PRAC'!$D$4:$D$61,$P66-4+53),"")</f>
        <v/>
      </c>
      <c r="BS66" s="26">
        <f>IF(54&lt;=$Q66,INDEX('BAZA PRAC'!$D$4:$D$61,$P66-4+54),"")</f>
        <v/>
      </c>
      <c r="BT66" s="26">
        <f>IF(55&lt;=$Q66,INDEX('BAZA PRAC'!$D$4:$D$61,$P66-4+55),"")</f>
        <v/>
      </c>
      <c r="BU66" s="26">
        <f>IF(56&lt;=$Q66,INDEX('BAZA PRAC'!$D$4:$D$61,$P66-4+56),"")</f>
        <v/>
      </c>
      <c r="BV66" s="26">
        <f>IF(57&lt;=$Q66,INDEX('BAZA PRAC'!$D$4:$D$61,$P66-4+57),"")</f>
        <v/>
      </c>
      <c r="BW66" s="26">
        <f>IF(58&lt;=$Q66,INDEX('BAZA PRAC'!$D$4:$D$61,$P66-4+58),"")</f>
        <v/>
      </c>
      <c r="BX66" s="20" t="n"/>
      <c r="BY66" s="20" t="n"/>
    </row>
    <row r="67">
      <c r="A67" s="19">
        <f>IF($D67="","",COUNTA($D$11:$D67))</f>
        <v/>
      </c>
      <c r="B67" s="19">
        <f>IF($BX67&lt;&gt;"",$BX67,IF($D67="","",IFERROR(INDEX('BAZA PRAC'!$A$4:$A$61,MATCH($D67,'BAZA PRAC'!$D$4:$D$61,0)),"")))</f>
        <v/>
      </c>
      <c r="C67" s="20" t="n"/>
      <c r="D67" s="21" t="n"/>
      <c r="E67" s="19">
        <f>IF($BY67&lt;&gt;"",$BY67,IF($D67="","",IFERROR(INDEX('BAZA PRAC'!$E$4:$E$61,MATCH($D67,'BAZA PRAC'!$D$4:$D$61,0)),"")))</f>
        <v/>
      </c>
      <c r="F67" s="22" t="n"/>
      <c r="G67" s="23" t="n"/>
      <c r="H67" s="23" t="n"/>
      <c r="I67" s="23" t="n"/>
      <c r="J67" s="24">
        <f>IF($D67="","",N(G67)+N(H67)+N(I67))</f>
        <v/>
      </c>
      <c r="K67" s="24">
        <f>IF($D67="","",N(F67)*J67)</f>
        <v/>
      </c>
      <c r="L67" s="25" t="n"/>
      <c r="M67" s="24">
        <f>IF($D67="","",K67*(1-N(L67)))</f>
        <v/>
      </c>
      <c r="N67" s="21" t="n"/>
      <c r="P67" s="26">
        <f>IFERROR(VLOOKUP($C67,USTAWIENIA!$E$2:$H$8,3,FALSE),4)</f>
        <v/>
      </c>
      <c r="Q67" s="26">
        <f>IFERROR(VLOOKUP($C67,USTAWIENIA!$E$2:$H$8,4,FALSE),58)</f>
        <v/>
      </c>
      <c r="R67" s="26">
        <f>IF(1&lt;=$Q67,INDEX('BAZA PRAC'!$D$4:$D$61,$P67-4+1),"")</f>
        <v/>
      </c>
      <c r="S67" s="26">
        <f>IF(2&lt;=$Q67,INDEX('BAZA PRAC'!$D$4:$D$61,$P67-4+2),"")</f>
        <v/>
      </c>
      <c r="T67" s="26">
        <f>IF(3&lt;=$Q67,INDEX('BAZA PRAC'!$D$4:$D$61,$P67-4+3),"")</f>
        <v/>
      </c>
      <c r="U67" s="26">
        <f>IF(4&lt;=$Q67,INDEX('BAZA PRAC'!$D$4:$D$61,$P67-4+4),"")</f>
        <v/>
      </c>
      <c r="V67" s="26">
        <f>IF(5&lt;=$Q67,INDEX('BAZA PRAC'!$D$4:$D$61,$P67-4+5),"")</f>
        <v/>
      </c>
      <c r="W67" s="26">
        <f>IF(6&lt;=$Q67,INDEX('BAZA PRAC'!$D$4:$D$61,$P67-4+6),"")</f>
        <v/>
      </c>
      <c r="X67" s="26">
        <f>IF(7&lt;=$Q67,INDEX('BAZA PRAC'!$D$4:$D$61,$P67-4+7),"")</f>
        <v/>
      </c>
      <c r="Y67" s="26">
        <f>IF(8&lt;=$Q67,INDEX('BAZA PRAC'!$D$4:$D$61,$P67-4+8),"")</f>
        <v/>
      </c>
      <c r="Z67" s="26">
        <f>IF(9&lt;=$Q67,INDEX('BAZA PRAC'!$D$4:$D$61,$P67-4+9),"")</f>
        <v/>
      </c>
      <c r="AA67" s="26">
        <f>IF(10&lt;=$Q67,INDEX('BAZA PRAC'!$D$4:$D$61,$P67-4+10),"")</f>
        <v/>
      </c>
      <c r="AB67" s="26">
        <f>IF(11&lt;=$Q67,INDEX('BAZA PRAC'!$D$4:$D$61,$P67-4+11),"")</f>
        <v/>
      </c>
      <c r="AC67" s="26">
        <f>IF(12&lt;=$Q67,INDEX('BAZA PRAC'!$D$4:$D$61,$P67-4+12),"")</f>
        <v/>
      </c>
      <c r="AD67" s="26">
        <f>IF(13&lt;=$Q67,INDEX('BAZA PRAC'!$D$4:$D$61,$P67-4+13),"")</f>
        <v/>
      </c>
      <c r="AE67" s="26">
        <f>IF(14&lt;=$Q67,INDEX('BAZA PRAC'!$D$4:$D$61,$P67-4+14),"")</f>
        <v/>
      </c>
      <c r="AF67" s="26">
        <f>IF(15&lt;=$Q67,INDEX('BAZA PRAC'!$D$4:$D$61,$P67-4+15),"")</f>
        <v/>
      </c>
      <c r="AG67" s="26">
        <f>IF(16&lt;=$Q67,INDEX('BAZA PRAC'!$D$4:$D$61,$P67-4+16),"")</f>
        <v/>
      </c>
      <c r="AH67" s="26">
        <f>IF(17&lt;=$Q67,INDEX('BAZA PRAC'!$D$4:$D$61,$P67-4+17),"")</f>
        <v/>
      </c>
      <c r="AI67" s="26">
        <f>IF(18&lt;=$Q67,INDEX('BAZA PRAC'!$D$4:$D$61,$P67-4+18),"")</f>
        <v/>
      </c>
      <c r="AJ67" s="26">
        <f>IF(19&lt;=$Q67,INDEX('BAZA PRAC'!$D$4:$D$61,$P67-4+19),"")</f>
        <v/>
      </c>
      <c r="AK67" s="26">
        <f>IF(20&lt;=$Q67,INDEX('BAZA PRAC'!$D$4:$D$61,$P67-4+20),"")</f>
        <v/>
      </c>
      <c r="AL67" s="26">
        <f>IF(21&lt;=$Q67,INDEX('BAZA PRAC'!$D$4:$D$61,$P67-4+21),"")</f>
        <v/>
      </c>
      <c r="AM67" s="26">
        <f>IF(22&lt;=$Q67,INDEX('BAZA PRAC'!$D$4:$D$61,$P67-4+22),"")</f>
        <v/>
      </c>
      <c r="AN67" s="26">
        <f>IF(23&lt;=$Q67,INDEX('BAZA PRAC'!$D$4:$D$61,$P67-4+23),"")</f>
        <v/>
      </c>
      <c r="AO67" s="26">
        <f>IF(24&lt;=$Q67,INDEX('BAZA PRAC'!$D$4:$D$61,$P67-4+24),"")</f>
        <v/>
      </c>
      <c r="AP67" s="26">
        <f>IF(25&lt;=$Q67,INDEX('BAZA PRAC'!$D$4:$D$61,$P67-4+25),"")</f>
        <v/>
      </c>
      <c r="AQ67" s="26">
        <f>IF(26&lt;=$Q67,INDEX('BAZA PRAC'!$D$4:$D$61,$P67-4+26),"")</f>
        <v/>
      </c>
      <c r="AR67" s="26">
        <f>IF(27&lt;=$Q67,INDEX('BAZA PRAC'!$D$4:$D$61,$P67-4+27),"")</f>
        <v/>
      </c>
      <c r="AS67" s="26">
        <f>IF(28&lt;=$Q67,INDEX('BAZA PRAC'!$D$4:$D$61,$P67-4+28),"")</f>
        <v/>
      </c>
      <c r="AT67" s="26">
        <f>IF(29&lt;=$Q67,INDEX('BAZA PRAC'!$D$4:$D$61,$P67-4+29),"")</f>
        <v/>
      </c>
      <c r="AU67" s="26">
        <f>IF(30&lt;=$Q67,INDEX('BAZA PRAC'!$D$4:$D$61,$P67-4+30),"")</f>
        <v/>
      </c>
      <c r="AV67" s="26">
        <f>IF(31&lt;=$Q67,INDEX('BAZA PRAC'!$D$4:$D$61,$P67-4+31),"")</f>
        <v/>
      </c>
      <c r="AW67" s="26">
        <f>IF(32&lt;=$Q67,INDEX('BAZA PRAC'!$D$4:$D$61,$P67-4+32),"")</f>
        <v/>
      </c>
      <c r="AX67" s="26">
        <f>IF(33&lt;=$Q67,INDEX('BAZA PRAC'!$D$4:$D$61,$P67-4+33),"")</f>
        <v/>
      </c>
      <c r="AY67" s="26">
        <f>IF(34&lt;=$Q67,INDEX('BAZA PRAC'!$D$4:$D$61,$P67-4+34),"")</f>
        <v/>
      </c>
      <c r="AZ67" s="26">
        <f>IF(35&lt;=$Q67,INDEX('BAZA PRAC'!$D$4:$D$61,$P67-4+35),"")</f>
        <v/>
      </c>
      <c r="BA67" s="26">
        <f>IF(36&lt;=$Q67,INDEX('BAZA PRAC'!$D$4:$D$61,$P67-4+36),"")</f>
        <v/>
      </c>
      <c r="BB67" s="26">
        <f>IF(37&lt;=$Q67,INDEX('BAZA PRAC'!$D$4:$D$61,$P67-4+37),"")</f>
        <v/>
      </c>
      <c r="BC67" s="26">
        <f>IF(38&lt;=$Q67,INDEX('BAZA PRAC'!$D$4:$D$61,$P67-4+38),"")</f>
        <v/>
      </c>
      <c r="BD67" s="26">
        <f>IF(39&lt;=$Q67,INDEX('BAZA PRAC'!$D$4:$D$61,$P67-4+39),"")</f>
        <v/>
      </c>
      <c r="BE67" s="26">
        <f>IF(40&lt;=$Q67,INDEX('BAZA PRAC'!$D$4:$D$61,$P67-4+40),"")</f>
        <v/>
      </c>
      <c r="BF67" s="26">
        <f>IF(41&lt;=$Q67,INDEX('BAZA PRAC'!$D$4:$D$61,$P67-4+41),"")</f>
        <v/>
      </c>
      <c r="BG67" s="26">
        <f>IF(42&lt;=$Q67,INDEX('BAZA PRAC'!$D$4:$D$61,$P67-4+42),"")</f>
        <v/>
      </c>
      <c r="BH67" s="26">
        <f>IF(43&lt;=$Q67,INDEX('BAZA PRAC'!$D$4:$D$61,$P67-4+43),"")</f>
        <v/>
      </c>
      <c r="BI67" s="26">
        <f>IF(44&lt;=$Q67,INDEX('BAZA PRAC'!$D$4:$D$61,$P67-4+44),"")</f>
        <v/>
      </c>
      <c r="BJ67" s="26">
        <f>IF(45&lt;=$Q67,INDEX('BAZA PRAC'!$D$4:$D$61,$P67-4+45),"")</f>
        <v/>
      </c>
      <c r="BK67" s="26">
        <f>IF(46&lt;=$Q67,INDEX('BAZA PRAC'!$D$4:$D$61,$P67-4+46),"")</f>
        <v/>
      </c>
      <c r="BL67" s="26">
        <f>IF(47&lt;=$Q67,INDEX('BAZA PRAC'!$D$4:$D$61,$P67-4+47),"")</f>
        <v/>
      </c>
      <c r="BM67" s="26">
        <f>IF(48&lt;=$Q67,INDEX('BAZA PRAC'!$D$4:$D$61,$P67-4+48),"")</f>
        <v/>
      </c>
      <c r="BN67" s="26">
        <f>IF(49&lt;=$Q67,INDEX('BAZA PRAC'!$D$4:$D$61,$P67-4+49),"")</f>
        <v/>
      </c>
      <c r="BO67" s="26">
        <f>IF(50&lt;=$Q67,INDEX('BAZA PRAC'!$D$4:$D$61,$P67-4+50),"")</f>
        <v/>
      </c>
      <c r="BP67" s="26">
        <f>IF(51&lt;=$Q67,INDEX('BAZA PRAC'!$D$4:$D$61,$P67-4+51),"")</f>
        <v/>
      </c>
      <c r="BQ67" s="26">
        <f>IF(52&lt;=$Q67,INDEX('BAZA PRAC'!$D$4:$D$61,$P67-4+52),"")</f>
        <v/>
      </c>
      <c r="BR67" s="26">
        <f>IF(53&lt;=$Q67,INDEX('BAZA PRAC'!$D$4:$D$61,$P67-4+53),"")</f>
        <v/>
      </c>
      <c r="BS67" s="26">
        <f>IF(54&lt;=$Q67,INDEX('BAZA PRAC'!$D$4:$D$61,$P67-4+54),"")</f>
        <v/>
      </c>
      <c r="BT67" s="26">
        <f>IF(55&lt;=$Q67,INDEX('BAZA PRAC'!$D$4:$D$61,$P67-4+55),"")</f>
        <v/>
      </c>
      <c r="BU67" s="26">
        <f>IF(56&lt;=$Q67,INDEX('BAZA PRAC'!$D$4:$D$61,$P67-4+56),"")</f>
        <v/>
      </c>
      <c r="BV67" s="26">
        <f>IF(57&lt;=$Q67,INDEX('BAZA PRAC'!$D$4:$D$61,$P67-4+57),"")</f>
        <v/>
      </c>
      <c r="BW67" s="26">
        <f>IF(58&lt;=$Q67,INDEX('BAZA PRAC'!$D$4:$D$61,$P67-4+58),"")</f>
        <v/>
      </c>
      <c r="BX67" s="20" t="n"/>
      <c r="BY67" s="20" t="n"/>
    </row>
    <row r="68">
      <c r="A68" s="27">
        <f>IF($D68="","",COUNTA($D$11:$D68))</f>
        <v/>
      </c>
      <c r="B68" s="27">
        <f>IF($BX68&lt;&gt;"",$BX68,IF($D68="","",IFERROR(INDEX('BAZA PRAC'!$A$4:$A$61,MATCH($D68,'BAZA PRAC'!$D$4:$D$61,0)),"")))</f>
        <v/>
      </c>
      <c r="C68" s="20" t="n"/>
      <c r="D68" s="21" t="n"/>
      <c r="E68" s="27">
        <f>IF($BY68&lt;&gt;"",$BY68,IF($D68="","",IFERROR(INDEX('BAZA PRAC'!$E$4:$E$61,MATCH($D68,'BAZA PRAC'!$D$4:$D$61,0)),"")))</f>
        <v/>
      </c>
      <c r="F68" s="22" t="n"/>
      <c r="G68" s="23" t="n"/>
      <c r="H68" s="23" t="n"/>
      <c r="I68" s="23" t="n"/>
      <c r="J68" s="28">
        <f>IF($D68="","",N(G68)+N(H68)+N(I68))</f>
        <v/>
      </c>
      <c r="K68" s="28">
        <f>IF($D68="","",N(F68)*J68)</f>
        <v/>
      </c>
      <c r="L68" s="25" t="n"/>
      <c r="M68" s="28">
        <f>IF($D68="","",K68*(1-N(L68)))</f>
        <v/>
      </c>
      <c r="N68" s="21" t="n"/>
      <c r="P68" s="26">
        <f>IFERROR(VLOOKUP($C68,USTAWIENIA!$E$2:$H$8,3,FALSE),4)</f>
        <v/>
      </c>
      <c r="Q68" s="26">
        <f>IFERROR(VLOOKUP($C68,USTAWIENIA!$E$2:$H$8,4,FALSE),58)</f>
        <v/>
      </c>
      <c r="R68" s="26">
        <f>IF(1&lt;=$Q68,INDEX('BAZA PRAC'!$D$4:$D$61,$P68-4+1),"")</f>
        <v/>
      </c>
      <c r="S68" s="26">
        <f>IF(2&lt;=$Q68,INDEX('BAZA PRAC'!$D$4:$D$61,$P68-4+2),"")</f>
        <v/>
      </c>
      <c r="T68" s="26">
        <f>IF(3&lt;=$Q68,INDEX('BAZA PRAC'!$D$4:$D$61,$P68-4+3),"")</f>
        <v/>
      </c>
      <c r="U68" s="26">
        <f>IF(4&lt;=$Q68,INDEX('BAZA PRAC'!$D$4:$D$61,$P68-4+4),"")</f>
        <v/>
      </c>
      <c r="V68" s="26">
        <f>IF(5&lt;=$Q68,INDEX('BAZA PRAC'!$D$4:$D$61,$P68-4+5),"")</f>
        <v/>
      </c>
      <c r="W68" s="26">
        <f>IF(6&lt;=$Q68,INDEX('BAZA PRAC'!$D$4:$D$61,$P68-4+6),"")</f>
        <v/>
      </c>
      <c r="X68" s="26">
        <f>IF(7&lt;=$Q68,INDEX('BAZA PRAC'!$D$4:$D$61,$P68-4+7),"")</f>
        <v/>
      </c>
      <c r="Y68" s="26">
        <f>IF(8&lt;=$Q68,INDEX('BAZA PRAC'!$D$4:$D$61,$P68-4+8),"")</f>
        <v/>
      </c>
      <c r="Z68" s="26">
        <f>IF(9&lt;=$Q68,INDEX('BAZA PRAC'!$D$4:$D$61,$P68-4+9),"")</f>
        <v/>
      </c>
      <c r="AA68" s="26">
        <f>IF(10&lt;=$Q68,INDEX('BAZA PRAC'!$D$4:$D$61,$P68-4+10),"")</f>
        <v/>
      </c>
      <c r="AB68" s="26">
        <f>IF(11&lt;=$Q68,INDEX('BAZA PRAC'!$D$4:$D$61,$P68-4+11),"")</f>
        <v/>
      </c>
      <c r="AC68" s="26">
        <f>IF(12&lt;=$Q68,INDEX('BAZA PRAC'!$D$4:$D$61,$P68-4+12),"")</f>
        <v/>
      </c>
      <c r="AD68" s="26">
        <f>IF(13&lt;=$Q68,INDEX('BAZA PRAC'!$D$4:$D$61,$P68-4+13),"")</f>
        <v/>
      </c>
      <c r="AE68" s="26">
        <f>IF(14&lt;=$Q68,INDEX('BAZA PRAC'!$D$4:$D$61,$P68-4+14),"")</f>
        <v/>
      </c>
      <c r="AF68" s="26">
        <f>IF(15&lt;=$Q68,INDEX('BAZA PRAC'!$D$4:$D$61,$P68-4+15),"")</f>
        <v/>
      </c>
      <c r="AG68" s="26">
        <f>IF(16&lt;=$Q68,INDEX('BAZA PRAC'!$D$4:$D$61,$P68-4+16),"")</f>
        <v/>
      </c>
      <c r="AH68" s="26">
        <f>IF(17&lt;=$Q68,INDEX('BAZA PRAC'!$D$4:$D$61,$P68-4+17),"")</f>
        <v/>
      </c>
      <c r="AI68" s="26">
        <f>IF(18&lt;=$Q68,INDEX('BAZA PRAC'!$D$4:$D$61,$P68-4+18),"")</f>
        <v/>
      </c>
      <c r="AJ68" s="26">
        <f>IF(19&lt;=$Q68,INDEX('BAZA PRAC'!$D$4:$D$61,$P68-4+19),"")</f>
        <v/>
      </c>
      <c r="AK68" s="26">
        <f>IF(20&lt;=$Q68,INDEX('BAZA PRAC'!$D$4:$D$61,$P68-4+20),"")</f>
        <v/>
      </c>
      <c r="AL68" s="26">
        <f>IF(21&lt;=$Q68,INDEX('BAZA PRAC'!$D$4:$D$61,$P68-4+21),"")</f>
        <v/>
      </c>
      <c r="AM68" s="26">
        <f>IF(22&lt;=$Q68,INDEX('BAZA PRAC'!$D$4:$D$61,$P68-4+22),"")</f>
        <v/>
      </c>
      <c r="AN68" s="26">
        <f>IF(23&lt;=$Q68,INDEX('BAZA PRAC'!$D$4:$D$61,$P68-4+23),"")</f>
        <v/>
      </c>
      <c r="AO68" s="26">
        <f>IF(24&lt;=$Q68,INDEX('BAZA PRAC'!$D$4:$D$61,$P68-4+24),"")</f>
        <v/>
      </c>
      <c r="AP68" s="26">
        <f>IF(25&lt;=$Q68,INDEX('BAZA PRAC'!$D$4:$D$61,$P68-4+25),"")</f>
        <v/>
      </c>
      <c r="AQ68" s="26">
        <f>IF(26&lt;=$Q68,INDEX('BAZA PRAC'!$D$4:$D$61,$P68-4+26),"")</f>
        <v/>
      </c>
      <c r="AR68" s="26">
        <f>IF(27&lt;=$Q68,INDEX('BAZA PRAC'!$D$4:$D$61,$P68-4+27),"")</f>
        <v/>
      </c>
      <c r="AS68" s="26">
        <f>IF(28&lt;=$Q68,INDEX('BAZA PRAC'!$D$4:$D$61,$P68-4+28),"")</f>
        <v/>
      </c>
      <c r="AT68" s="26">
        <f>IF(29&lt;=$Q68,INDEX('BAZA PRAC'!$D$4:$D$61,$P68-4+29),"")</f>
        <v/>
      </c>
      <c r="AU68" s="26">
        <f>IF(30&lt;=$Q68,INDEX('BAZA PRAC'!$D$4:$D$61,$P68-4+30),"")</f>
        <v/>
      </c>
      <c r="AV68" s="26">
        <f>IF(31&lt;=$Q68,INDEX('BAZA PRAC'!$D$4:$D$61,$P68-4+31),"")</f>
        <v/>
      </c>
      <c r="AW68" s="26">
        <f>IF(32&lt;=$Q68,INDEX('BAZA PRAC'!$D$4:$D$61,$P68-4+32),"")</f>
        <v/>
      </c>
      <c r="AX68" s="26">
        <f>IF(33&lt;=$Q68,INDEX('BAZA PRAC'!$D$4:$D$61,$P68-4+33),"")</f>
        <v/>
      </c>
      <c r="AY68" s="26">
        <f>IF(34&lt;=$Q68,INDEX('BAZA PRAC'!$D$4:$D$61,$P68-4+34),"")</f>
        <v/>
      </c>
      <c r="AZ68" s="26">
        <f>IF(35&lt;=$Q68,INDEX('BAZA PRAC'!$D$4:$D$61,$P68-4+35),"")</f>
        <v/>
      </c>
      <c r="BA68" s="26">
        <f>IF(36&lt;=$Q68,INDEX('BAZA PRAC'!$D$4:$D$61,$P68-4+36),"")</f>
        <v/>
      </c>
      <c r="BB68" s="26">
        <f>IF(37&lt;=$Q68,INDEX('BAZA PRAC'!$D$4:$D$61,$P68-4+37),"")</f>
        <v/>
      </c>
      <c r="BC68" s="26">
        <f>IF(38&lt;=$Q68,INDEX('BAZA PRAC'!$D$4:$D$61,$P68-4+38),"")</f>
        <v/>
      </c>
      <c r="BD68" s="26">
        <f>IF(39&lt;=$Q68,INDEX('BAZA PRAC'!$D$4:$D$61,$P68-4+39),"")</f>
        <v/>
      </c>
      <c r="BE68" s="26">
        <f>IF(40&lt;=$Q68,INDEX('BAZA PRAC'!$D$4:$D$61,$P68-4+40),"")</f>
        <v/>
      </c>
      <c r="BF68" s="26">
        <f>IF(41&lt;=$Q68,INDEX('BAZA PRAC'!$D$4:$D$61,$P68-4+41),"")</f>
        <v/>
      </c>
      <c r="BG68" s="26">
        <f>IF(42&lt;=$Q68,INDEX('BAZA PRAC'!$D$4:$D$61,$P68-4+42),"")</f>
        <v/>
      </c>
      <c r="BH68" s="26">
        <f>IF(43&lt;=$Q68,INDEX('BAZA PRAC'!$D$4:$D$61,$P68-4+43),"")</f>
        <v/>
      </c>
      <c r="BI68" s="26">
        <f>IF(44&lt;=$Q68,INDEX('BAZA PRAC'!$D$4:$D$61,$P68-4+44),"")</f>
        <v/>
      </c>
      <c r="BJ68" s="26">
        <f>IF(45&lt;=$Q68,INDEX('BAZA PRAC'!$D$4:$D$61,$P68-4+45),"")</f>
        <v/>
      </c>
      <c r="BK68" s="26">
        <f>IF(46&lt;=$Q68,INDEX('BAZA PRAC'!$D$4:$D$61,$P68-4+46),"")</f>
        <v/>
      </c>
      <c r="BL68" s="26">
        <f>IF(47&lt;=$Q68,INDEX('BAZA PRAC'!$D$4:$D$61,$P68-4+47),"")</f>
        <v/>
      </c>
      <c r="BM68" s="26">
        <f>IF(48&lt;=$Q68,INDEX('BAZA PRAC'!$D$4:$D$61,$P68-4+48),"")</f>
        <v/>
      </c>
      <c r="BN68" s="26">
        <f>IF(49&lt;=$Q68,INDEX('BAZA PRAC'!$D$4:$D$61,$P68-4+49),"")</f>
        <v/>
      </c>
      <c r="BO68" s="26">
        <f>IF(50&lt;=$Q68,INDEX('BAZA PRAC'!$D$4:$D$61,$P68-4+50),"")</f>
        <v/>
      </c>
      <c r="BP68" s="26">
        <f>IF(51&lt;=$Q68,INDEX('BAZA PRAC'!$D$4:$D$61,$P68-4+51),"")</f>
        <v/>
      </c>
      <c r="BQ68" s="26">
        <f>IF(52&lt;=$Q68,INDEX('BAZA PRAC'!$D$4:$D$61,$P68-4+52),"")</f>
        <v/>
      </c>
      <c r="BR68" s="26">
        <f>IF(53&lt;=$Q68,INDEX('BAZA PRAC'!$D$4:$D$61,$P68-4+53),"")</f>
        <v/>
      </c>
      <c r="BS68" s="26">
        <f>IF(54&lt;=$Q68,INDEX('BAZA PRAC'!$D$4:$D$61,$P68-4+54),"")</f>
        <v/>
      </c>
      <c r="BT68" s="26">
        <f>IF(55&lt;=$Q68,INDEX('BAZA PRAC'!$D$4:$D$61,$P68-4+55),"")</f>
        <v/>
      </c>
      <c r="BU68" s="26">
        <f>IF(56&lt;=$Q68,INDEX('BAZA PRAC'!$D$4:$D$61,$P68-4+56),"")</f>
        <v/>
      </c>
      <c r="BV68" s="26">
        <f>IF(57&lt;=$Q68,INDEX('BAZA PRAC'!$D$4:$D$61,$P68-4+57),"")</f>
        <v/>
      </c>
      <c r="BW68" s="26">
        <f>IF(58&lt;=$Q68,INDEX('BAZA PRAC'!$D$4:$D$61,$P68-4+58),"")</f>
        <v/>
      </c>
      <c r="BX68" s="20" t="n"/>
      <c r="BY68" s="20" t="n"/>
    </row>
    <row r="69">
      <c r="A69" s="19">
        <f>IF($D69="","",COUNTA($D$11:$D69))</f>
        <v/>
      </c>
      <c r="B69" s="19">
        <f>IF($BX69&lt;&gt;"",$BX69,IF($D69="","",IFERROR(INDEX('BAZA PRAC'!$A$4:$A$61,MATCH($D69,'BAZA PRAC'!$D$4:$D$61,0)),"")))</f>
        <v/>
      </c>
      <c r="C69" s="20" t="n"/>
      <c r="D69" s="21" t="n"/>
      <c r="E69" s="19">
        <f>IF($BY69&lt;&gt;"",$BY69,IF($D69="","",IFERROR(INDEX('BAZA PRAC'!$E$4:$E$61,MATCH($D69,'BAZA PRAC'!$D$4:$D$61,0)),"")))</f>
        <v/>
      </c>
      <c r="F69" s="22" t="n"/>
      <c r="G69" s="23" t="n"/>
      <c r="H69" s="23" t="n"/>
      <c r="I69" s="23" t="n"/>
      <c r="J69" s="24">
        <f>IF($D69="","",N(G69)+N(H69)+N(I69))</f>
        <v/>
      </c>
      <c r="K69" s="24">
        <f>IF($D69="","",N(F69)*J69)</f>
        <v/>
      </c>
      <c r="L69" s="25" t="n"/>
      <c r="M69" s="24">
        <f>IF($D69="","",K69*(1-N(L69)))</f>
        <v/>
      </c>
      <c r="N69" s="21" t="n"/>
      <c r="P69" s="26">
        <f>IFERROR(VLOOKUP($C69,USTAWIENIA!$E$2:$H$8,3,FALSE),4)</f>
        <v/>
      </c>
      <c r="Q69" s="26">
        <f>IFERROR(VLOOKUP($C69,USTAWIENIA!$E$2:$H$8,4,FALSE),58)</f>
        <v/>
      </c>
      <c r="R69" s="26">
        <f>IF(1&lt;=$Q69,INDEX('BAZA PRAC'!$D$4:$D$61,$P69-4+1),"")</f>
        <v/>
      </c>
      <c r="S69" s="26">
        <f>IF(2&lt;=$Q69,INDEX('BAZA PRAC'!$D$4:$D$61,$P69-4+2),"")</f>
        <v/>
      </c>
      <c r="T69" s="26">
        <f>IF(3&lt;=$Q69,INDEX('BAZA PRAC'!$D$4:$D$61,$P69-4+3),"")</f>
        <v/>
      </c>
      <c r="U69" s="26">
        <f>IF(4&lt;=$Q69,INDEX('BAZA PRAC'!$D$4:$D$61,$P69-4+4),"")</f>
        <v/>
      </c>
      <c r="V69" s="26">
        <f>IF(5&lt;=$Q69,INDEX('BAZA PRAC'!$D$4:$D$61,$P69-4+5),"")</f>
        <v/>
      </c>
      <c r="W69" s="26">
        <f>IF(6&lt;=$Q69,INDEX('BAZA PRAC'!$D$4:$D$61,$P69-4+6),"")</f>
        <v/>
      </c>
      <c r="X69" s="26">
        <f>IF(7&lt;=$Q69,INDEX('BAZA PRAC'!$D$4:$D$61,$P69-4+7),"")</f>
        <v/>
      </c>
      <c r="Y69" s="26">
        <f>IF(8&lt;=$Q69,INDEX('BAZA PRAC'!$D$4:$D$61,$P69-4+8),"")</f>
        <v/>
      </c>
      <c r="Z69" s="26">
        <f>IF(9&lt;=$Q69,INDEX('BAZA PRAC'!$D$4:$D$61,$P69-4+9),"")</f>
        <v/>
      </c>
      <c r="AA69" s="26">
        <f>IF(10&lt;=$Q69,INDEX('BAZA PRAC'!$D$4:$D$61,$P69-4+10),"")</f>
        <v/>
      </c>
      <c r="AB69" s="26">
        <f>IF(11&lt;=$Q69,INDEX('BAZA PRAC'!$D$4:$D$61,$P69-4+11),"")</f>
        <v/>
      </c>
      <c r="AC69" s="26">
        <f>IF(12&lt;=$Q69,INDEX('BAZA PRAC'!$D$4:$D$61,$P69-4+12),"")</f>
        <v/>
      </c>
      <c r="AD69" s="26">
        <f>IF(13&lt;=$Q69,INDEX('BAZA PRAC'!$D$4:$D$61,$P69-4+13),"")</f>
        <v/>
      </c>
      <c r="AE69" s="26">
        <f>IF(14&lt;=$Q69,INDEX('BAZA PRAC'!$D$4:$D$61,$P69-4+14),"")</f>
        <v/>
      </c>
      <c r="AF69" s="26">
        <f>IF(15&lt;=$Q69,INDEX('BAZA PRAC'!$D$4:$D$61,$P69-4+15),"")</f>
        <v/>
      </c>
      <c r="AG69" s="26">
        <f>IF(16&lt;=$Q69,INDEX('BAZA PRAC'!$D$4:$D$61,$P69-4+16),"")</f>
        <v/>
      </c>
      <c r="AH69" s="26">
        <f>IF(17&lt;=$Q69,INDEX('BAZA PRAC'!$D$4:$D$61,$P69-4+17),"")</f>
        <v/>
      </c>
      <c r="AI69" s="26">
        <f>IF(18&lt;=$Q69,INDEX('BAZA PRAC'!$D$4:$D$61,$P69-4+18),"")</f>
        <v/>
      </c>
      <c r="AJ69" s="26">
        <f>IF(19&lt;=$Q69,INDEX('BAZA PRAC'!$D$4:$D$61,$P69-4+19),"")</f>
        <v/>
      </c>
      <c r="AK69" s="26">
        <f>IF(20&lt;=$Q69,INDEX('BAZA PRAC'!$D$4:$D$61,$P69-4+20),"")</f>
        <v/>
      </c>
      <c r="AL69" s="26">
        <f>IF(21&lt;=$Q69,INDEX('BAZA PRAC'!$D$4:$D$61,$P69-4+21),"")</f>
        <v/>
      </c>
      <c r="AM69" s="26">
        <f>IF(22&lt;=$Q69,INDEX('BAZA PRAC'!$D$4:$D$61,$P69-4+22),"")</f>
        <v/>
      </c>
      <c r="AN69" s="26">
        <f>IF(23&lt;=$Q69,INDEX('BAZA PRAC'!$D$4:$D$61,$P69-4+23),"")</f>
        <v/>
      </c>
      <c r="AO69" s="26">
        <f>IF(24&lt;=$Q69,INDEX('BAZA PRAC'!$D$4:$D$61,$P69-4+24),"")</f>
        <v/>
      </c>
      <c r="AP69" s="26">
        <f>IF(25&lt;=$Q69,INDEX('BAZA PRAC'!$D$4:$D$61,$P69-4+25),"")</f>
        <v/>
      </c>
      <c r="AQ69" s="26">
        <f>IF(26&lt;=$Q69,INDEX('BAZA PRAC'!$D$4:$D$61,$P69-4+26),"")</f>
        <v/>
      </c>
      <c r="AR69" s="26">
        <f>IF(27&lt;=$Q69,INDEX('BAZA PRAC'!$D$4:$D$61,$P69-4+27),"")</f>
        <v/>
      </c>
      <c r="AS69" s="26">
        <f>IF(28&lt;=$Q69,INDEX('BAZA PRAC'!$D$4:$D$61,$P69-4+28),"")</f>
        <v/>
      </c>
      <c r="AT69" s="26">
        <f>IF(29&lt;=$Q69,INDEX('BAZA PRAC'!$D$4:$D$61,$P69-4+29),"")</f>
        <v/>
      </c>
      <c r="AU69" s="26">
        <f>IF(30&lt;=$Q69,INDEX('BAZA PRAC'!$D$4:$D$61,$P69-4+30),"")</f>
        <v/>
      </c>
      <c r="AV69" s="26">
        <f>IF(31&lt;=$Q69,INDEX('BAZA PRAC'!$D$4:$D$61,$P69-4+31),"")</f>
        <v/>
      </c>
      <c r="AW69" s="26">
        <f>IF(32&lt;=$Q69,INDEX('BAZA PRAC'!$D$4:$D$61,$P69-4+32),"")</f>
        <v/>
      </c>
      <c r="AX69" s="26">
        <f>IF(33&lt;=$Q69,INDEX('BAZA PRAC'!$D$4:$D$61,$P69-4+33),"")</f>
        <v/>
      </c>
      <c r="AY69" s="26">
        <f>IF(34&lt;=$Q69,INDEX('BAZA PRAC'!$D$4:$D$61,$P69-4+34),"")</f>
        <v/>
      </c>
      <c r="AZ69" s="26">
        <f>IF(35&lt;=$Q69,INDEX('BAZA PRAC'!$D$4:$D$61,$P69-4+35),"")</f>
        <v/>
      </c>
      <c r="BA69" s="26">
        <f>IF(36&lt;=$Q69,INDEX('BAZA PRAC'!$D$4:$D$61,$P69-4+36),"")</f>
        <v/>
      </c>
      <c r="BB69" s="26">
        <f>IF(37&lt;=$Q69,INDEX('BAZA PRAC'!$D$4:$D$61,$P69-4+37),"")</f>
        <v/>
      </c>
      <c r="BC69" s="26">
        <f>IF(38&lt;=$Q69,INDEX('BAZA PRAC'!$D$4:$D$61,$P69-4+38),"")</f>
        <v/>
      </c>
      <c r="BD69" s="26">
        <f>IF(39&lt;=$Q69,INDEX('BAZA PRAC'!$D$4:$D$61,$P69-4+39),"")</f>
        <v/>
      </c>
      <c r="BE69" s="26">
        <f>IF(40&lt;=$Q69,INDEX('BAZA PRAC'!$D$4:$D$61,$P69-4+40),"")</f>
        <v/>
      </c>
      <c r="BF69" s="26">
        <f>IF(41&lt;=$Q69,INDEX('BAZA PRAC'!$D$4:$D$61,$P69-4+41),"")</f>
        <v/>
      </c>
      <c r="BG69" s="26">
        <f>IF(42&lt;=$Q69,INDEX('BAZA PRAC'!$D$4:$D$61,$P69-4+42),"")</f>
        <v/>
      </c>
      <c r="BH69" s="26">
        <f>IF(43&lt;=$Q69,INDEX('BAZA PRAC'!$D$4:$D$61,$P69-4+43),"")</f>
        <v/>
      </c>
      <c r="BI69" s="26">
        <f>IF(44&lt;=$Q69,INDEX('BAZA PRAC'!$D$4:$D$61,$P69-4+44),"")</f>
        <v/>
      </c>
      <c r="BJ69" s="26">
        <f>IF(45&lt;=$Q69,INDEX('BAZA PRAC'!$D$4:$D$61,$P69-4+45),"")</f>
        <v/>
      </c>
      <c r="BK69" s="26">
        <f>IF(46&lt;=$Q69,INDEX('BAZA PRAC'!$D$4:$D$61,$P69-4+46),"")</f>
        <v/>
      </c>
      <c r="BL69" s="26">
        <f>IF(47&lt;=$Q69,INDEX('BAZA PRAC'!$D$4:$D$61,$P69-4+47),"")</f>
        <v/>
      </c>
      <c r="BM69" s="26">
        <f>IF(48&lt;=$Q69,INDEX('BAZA PRAC'!$D$4:$D$61,$P69-4+48),"")</f>
        <v/>
      </c>
      <c r="BN69" s="26">
        <f>IF(49&lt;=$Q69,INDEX('BAZA PRAC'!$D$4:$D$61,$P69-4+49),"")</f>
        <v/>
      </c>
      <c r="BO69" s="26">
        <f>IF(50&lt;=$Q69,INDEX('BAZA PRAC'!$D$4:$D$61,$P69-4+50),"")</f>
        <v/>
      </c>
      <c r="BP69" s="26">
        <f>IF(51&lt;=$Q69,INDEX('BAZA PRAC'!$D$4:$D$61,$P69-4+51),"")</f>
        <v/>
      </c>
      <c r="BQ69" s="26">
        <f>IF(52&lt;=$Q69,INDEX('BAZA PRAC'!$D$4:$D$61,$P69-4+52),"")</f>
        <v/>
      </c>
      <c r="BR69" s="26">
        <f>IF(53&lt;=$Q69,INDEX('BAZA PRAC'!$D$4:$D$61,$P69-4+53),"")</f>
        <v/>
      </c>
      <c r="BS69" s="26">
        <f>IF(54&lt;=$Q69,INDEX('BAZA PRAC'!$D$4:$D$61,$P69-4+54),"")</f>
        <v/>
      </c>
      <c r="BT69" s="26">
        <f>IF(55&lt;=$Q69,INDEX('BAZA PRAC'!$D$4:$D$61,$P69-4+55),"")</f>
        <v/>
      </c>
      <c r="BU69" s="26">
        <f>IF(56&lt;=$Q69,INDEX('BAZA PRAC'!$D$4:$D$61,$P69-4+56),"")</f>
        <v/>
      </c>
      <c r="BV69" s="26">
        <f>IF(57&lt;=$Q69,INDEX('BAZA PRAC'!$D$4:$D$61,$P69-4+57),"")</f>
        <v/>
      </c>
      <c r="BW69" s="26">
        <f>IF(58&lt;=$Q69,INDEX('BAZA PRAC'!$D$4:$D$61,$P69-4+58),"")</f>
        <v/>
      </c>
      <c r="BX69" s="20" t="n"/>
      <c r="BY69" s="20" t="n"/>
    </row>
    <row r="70">
      <c r="A70" s="27">
        <f>IF($D70="","",COUNTA($D$11:$D70))</f>
        <v/>
      </c>
      <c r="B70" s="27">
        <f>IF($BX70&lt;&gt;"",$BX70,IF($D70="","",IFERROR(INDEX('BAZA PRAC'!$A$4:$A$61,MATCH($D70,'BAZA PRAC'!$D$4:$D$61,0)),"")))</f>
        <v/>
      </c>
      <c r="C70" s="20" t="n"/>
      <c r="D70" s="21" t="n"/>
      <c r="E70" s="27">
        <f>IF($BY70&lt;&gt;"",$BY70,IF($D70="","",IFERROR(INDEX('BAZA PRAC'!$E$4:$E$61,MATCH($D70,'BAZA PRAC'!$D$4:$D$61,0)),"")))</f>
        <v/>
      </c>
      <c r="F70" s="22" t="n"/>
      <c r="G70" s="23" t="n"/>
      <c r="H70" s="23" t="n"/>
      <c r="I70" s="23" t="n"/>
      <c r="J70" s="28">
        <f>IF($D70="","",N(G70)+N(H70)+N(I70))</f>
        <v/>
      </c>
      <c r="K70" s="28">
        <f>IF($D70="","",N(F70)*J70)</f>
        <v/>
      </c>
      <c r="L70" s="25" t="n"/>
      <c r="M70" s="28">
        <f>IF($D70="","",K70*(1-N(L70)))</f>
        <v/>
      </c>
      <c r="N70" s="21" t="n"/>
      <c r="P70" s="26">
        <f>IFERROR(VLOOKUP($C70,USTAWIENIA!$E$2:$H$8,3,FALSE),4)</f>
        <v/>
      </c>
      <c r="Q70" s="26">
        <f>IFERROR(VLOOKUP($C70,USTAWIENIA!$E$2:$H$8,4,FALSE),58)</f>
        <v/>
      </c>
      <c r="R70" s="26">
        <f>IF(1&lt;=$Q70,INDEX('BAZA PRAC'!$D$4:$D$61,$P70-4+1),"")</f>
        <v/>
      </c>
      <c r="S70" s="26">
        <f>IF(2&lt;=$Q70,INDEX('BAZA PRAC'!$D$4:$D$61,$P70-4+2),"")</f>
        <v/>
      </c>
      <c r="T70" s="26">
        <f>IF(3&lt;=$Q70,INDEX('BAZA PRAC'!$D$4:$D$61,$P70-4+3),"")</f>
        <v/>
      </c>
      <c r="U70" s="26">
        <f>IF(4&lt;=$Q70,INDEX('BAZA PRAC'!$D$4:$D$61,$P70-4+4),"")</f>
        <v/>
      </c>
      <c r="V70" s="26">
        <f>IF(5&lt;=$Q70,INDEX('BAZA PRAC'!$D$4:$D$61,$P70-4+5),"")</f>
        <v/>
      </c>
      <c r="W70" s="26">
        <f>IF(6&lt;=$Q70,INDEX('BAZA PRAC'!$D$4:$D$61,$P70-4+6),"")</f>
        <v/>
      </c>
      <c r="X70" s="26">
        <f>IF(7&lt;=$Q70,INDEX('BAZA PRAC'!$D$4:$D$61,$P70-4+7),"")</f>
        <v/>
      </c>
      <c r="Y70" s="26">
        <f>IF(8&lt;=$Q70,INDEX('BAZA PRAC'!$D$4:$D$61,$P70-4+8),"")</f>
        <v/>
      </c>
      <c r="Z70" s="26">
        <f>IF(9&lt;=$Q70,INDEX('BAZA PRAC'!$D$4:$D$61,$P70-4+9),"")</f>
        <v/>
      </c>
      <c r="AA70" s="26">
        <f>IF(10&lt;=$Q70,INDEX('BAZA PRAC'!$D$4:$D$61,$P70-4+10),"")</f>
        <v/>
      </c>
      <c r="AB70" s="26">
        <f>IF(11&lt;=$Q70,INDEX('BAZA PRAC'!$D$4:$D$61,$P70-4+11),"")</f>
        <v/>
      </c>
      <c r="AC70" s="26">
        <f>IF(12&lt;=$Q70,INDEX('BAZA PRAC'!$D$4:$D$61,$P70-4+12),"")</f>
        <v/>
      </c>
      <c r="AD70" s="26">
        <f>IF(13&lt;=$Q70,INDEX('BAZA PRAC'!$D$4:$D$61,$P70-4+13),"")</f>
        <v/>
      </c>
      <c r="AE70" s="26">
        <f>IF(14&lt;=$Q70,INDEX('BAZA PRAC'!$D$4:$D$61,$P70-4+14),"")</f>
        <v/>
      </c>
      <c r="AF70" s="26">
        <f>IF(15&lt;=$Q70,INDEX('BAZA PRAC'!$D$4:$D$61,$P70-4+15),"")</f>
        <v/>
      </c>
      <c r="AG70" s="26">
        <f>IF(16&lt;=$Q70,INDEX('BAZA PRAC'!$D$4:$D$61,$P70-4+16),"")</f>
        <v/>
      </c>
      <c r="AH70" s="26">
        <f>IF(17&lt;=$Q70,INDEX('BAZA PRAC'!$D$4:$D$61,$P70-4+17),"")</f>
        <v/>
      </c>
      <c r="AI70" s="26">
        <f>IF(18&lt;=$Q70,INDEX('BAZA PRAC'!$D$4:$D$61,$P70-4+18),"")</f>
        <v/>
      </c>
      <c r="AJ70" s="26">
        <f>IF(19&lt;=$Q70,INDEX('BAZA PRAC'!$D$4:$D$61,$P70-4+19),"")</f>
        <v/>
      </c>
      <c r="AK70" s="26">
        <f>IF(20&lt;=$Q70,INDEX('BAZA PRAC'!$D$4:$D$61,$P70-4+20),"")</f>
        <v/>
      </c>
      <c r="AL70" s="26">
        <f>IF(21&lt;=$Q70,INDEX('BAZA PRAC'!$D$4:$D$61,$P70-4+21),"")</f>
        <v/>
      </c>
      <c r="AM70" s="26">
        <f>IF(22&lt;=$Q70,INDEX('BAZA PRAC'!$D$4:$D$61,$P70-4+22),"")</f>
        <v/>
      </c>
      <c r="AN70" s="26">
        <f>IF(23&lt;=$Q70,INDEX('BAZA PRAC'!$D$4:$D$61,$P70-4+23),"")</f>
        <v/>
      </c>
      <c r="AO70" s="26">
        <f>IF(24&lt;=$Q70,INDEX('BAZA PRAC'!$D$4:$D$61,$P70-4+24),"")</f>
        <v/>
      </c>
      <c r="AP70" s="26">
        <f>IF(25&lt;=$Q70,INDEX('BAZA PRAC'!$D$4:$D$61,$P70-4+25),"")</f>
        <v/>
      </c>
      <c r="AQ70" s="26">
        <f>IF(26&lt;=$Q70,INDEX('BAZA PRAC'!$D$4:$D$61,$P70-4+26),"")</f>
        <v/>
      </c>
      <c r="AR70" s="26">
        <f>IF(27&lt;=$Q70,INDEX('BAZA PRAC'!$D$4:$D$61,$P70-4+27),"")</f>
        <v/>
      </c>
      <c r="AS70" s="26">
        <f>IF(28&lt;=$Q70,INDEX('BAZA PRAC'!$D$4:$D$61,$P70-4+28),"")</f>
        <v/>
      </c>
      <c r="AT70" s="26">
        <f>IF(29&lt;=$Q70,INDEX('BAZA PRAC'!$D$4:$D$61,$P70-4+29),"")</f>
        <v/>
      </c>
      <c r="AU70" s="26">
        <f>IF(30&lt;=$Q70,INDEX('BAZA PRAC'!$D$4:$D$61,$P70-4+30),"")</f>
        <v/>
      </c>
      <c r="AV70" s="26">
        <f>IF(31&lt;=$Q70,INDEX('BAZA PRAC'!$D$4:$D$61,$P70-4+31),"")</f>
        <v/>
      </c>
      <c r="AW70" s="26">
        <f>IF(32&lt;=$Q70,INDEX('BAZA PRAC'!$D$4:$D$61,$P70-4+32),"")</f>
        <v/>
      </c>
      <c r="AX70" s="26">
        <f>IF(33&lt;=$Q70,INDEX('BAZA PRAC'!$D$4:$D$61,$P70-4+33),"")</f>
        <v/>
      </c>
      <c r="AY70" s="26">
        <f>IF(34&lt;=$Q70,INDEX('BAZA PRAC'!$D$4:$D$61,$P70-4+34),"")</f>
        <v/>
      </c>
      <c r="AZ70" s="26">
        <f>IF(35&lt;=$Q70,INDEX('BAZA PRAC'!$D$4:$D$61,$P70-4+35),"")</f>
        <v/>
      </c>
      <c r="BA70" s="26">
        <f>IF(36&lt;=$Q70,INDEX('BAZA PRAC'!$D$4:$D$61,$P70-4+36),"")</f>
        <v/>
      </c>
      <c r="BB70" s="26">
        <f>IF(37&lt;=$Q70,INDEX('BAZA PRAC'!$D$4:$D$61,$P70-4+37),"")</f>
        <v/>
      </c>
      <c r="BC70" s="26">
        <f>IF(38&lt;=$Q70,INDEX('BAZA PRAC'!$D$4:$D$61,$P70-4+38),"")</f>
        <v/>
      </c>
      <c r="BD70" s="26">
        <f>IF(39&lt;=$Q70,INDEX('BAZA PRAC'!$D$4:$D$61,$P70-4+39),"")</f>
        <v/>
      </c>
      <c r="BE70" s="26">
        <f>IF(40&lt;=$Q70,INDEX('BAZA PRAC'!$D$4:$D$61,$P70-4+40),"")</f>
        <v/>
      </c>
      <c r="BF70" s="26">
        <f>IF(41&lt;=$Q70,INDEX('BAZA PRAC'!$D$4:$D$61,$P70-4+41),"")</f>
        <v/>
      </c>
      <c r="BG70" s="26">
        <f>IF(42&lt;=$Q70,INDEX('BAZA PRAC'!$D$4:$D$61,$P70-4+42),"")</f>
        <v/>
      </c>
      <c r="BH70" s="26">
        <f>IF(43&lt;=$Q70,INDEX('BAZA PRAC'!$D$4:$D$61,$P70-4+43),"")</f>
        <v/>
      </c>
      <c r="BI70" s="26">
        <f>IF(44&lt;=$Q70,INDEX('BAZA PRAC'!$D$4:$D$61,$P70-4+44),"")</f>
        <v/>
      </c>
      <c r="BJ70" s="26">
        <f>IF(45&lt;=$Q70,INDEX('BAZA PRAC'!$D$4:$D$61,$P70-4+45),"")</f>
        <v/>
      </c>
      <c r="BK70" s="26">
        <f>IF(46&lt;=$Q70,INDEX('BAZA PRAC'!$D$4:$D$61,$P70-4+46),"")</f>
        <v/>
      </c>
      <c r="BL70" s="26">
        <f>IF(47&lt;=$Q70,INDEX('BAZA PRAC'!$D$4:$D$61,$P70-4+47),"")</f>
        <v/>
      </c>
      <c r="BM70" s="26">
        <f>IF(48&lt;=$Q70,INDEX('BAZA PRAC'!$D$4:$D$61,$P70-4+48),"")</f>
        <v/>
      </c>
      <c r="BN70" s="26">
        <f>IF(49&lt;=$Q70,INDEX('BAZA PRAC'!$D$4:$D$61,$P70-4+49),"")</f>
        <v/>
      </c>
      <c r="BO70" s="26">
        <f>IF(50&lt;=$Q70,INDEX('BAZA PRAC'!$D$4:$D$61,$P70-4+50),"")</f>
        <v/>
      </c>
      <c r="BP70" s="26">
        <f>IF(51&lt;=$Q70,INDEX('BAZA PRAC'!$D$4:$D$61,$P70-4+51),"")</f>
        <v/>
      </c>
      <c r="BQ70" s="26">
        <f>IF(52&lt;=$Q70,INDEX('BAZA PRAC'!$D$4:$D$61,$P70-4+52),"")</f>
        <v/>
      </c>
      <c r="BR70" s="26">
        <f>IF(53&lt;=$Q70,INDEX('BAZA PRAC'!$D$4:$D$61,$P70-4+53),"")</f>
        <v/>
      </c>
      <c r="BS70" s="26">
        <f>IF(54&lt;=$Q70,INDEX('BAZA PRAC'!$D$4:$D$61,$P70-4+54),"")</f>
        <v/>
      </c>
      <c r="BT70" s="26">
        <f>IF(55&lt;=$Q70,INDEX('BAZA PRAC'!$D$4:$D$61,$P70-4+55),"")</f>
        <v/>
      </c>
      <c r="BU70" s="26">
        <f>IF(56&lt;=$Q70,INDEX('BAZA PRAC'!$D$4:$D$61,$P70-4+56),"")</f>
        <v/>
      </c>
      <c r="BV70" s="26">
        <f>IF(57&lt;=$Q70,INDEX('BAZA PRAC'!$D$4:$D$61,$P70-4+57),"")</f>
        <v/>
      </c>
      <c r="BW70" s="26">
        <f>IF(58&lt;=$Q70,INDEX('BAZA PRAC'!$D$4:$D$61,$P70-4+58),"")</f>
        <v/>
      </c>
      <c r="BX70" s="20" t="n"/>
      <c r="BY70" s="20" t="n"/>
    </row>
    <row r="71">
      <c r="A71" s="19">
        <f>IF($D71="","",COUNTA($D$11:$D71))</f>
        <v/>
      </c>
      <c r="B71" s="19">
        <f>IF($BX71&lt;&gt;"",$BX71,IF($D71="","",IFERROR(INDEX('BAZA PRAC'!$A$4:$A$61,MATCH($D71,'BAZA PRAC'!$D$4:$D$61,0)),"")))</f>
        <v/>
      </c>
      <c r="C71" s="20" t="n"/>
      <c r="D71" s="21" t="n"/>
      <c r="E71" s="19">
        <f>IF($BY71&lt;&gt;"",$BY71,IF($D71="","",IFERROR(INDEX('BAZA PRAC'!$E$4:$E$61,MATCH($D71,'BAZA PRAC'!$D$4:$D$61,0)),"")))</f>
        <v/>
      </c>
      <c r="F71" s="22" t="n"/>
      <c r="G71" s="23" t="n"/>
      <c r="H71" s="23" t="n"/>
      <c r="I71" s="23" t="n"/>
      <c r="J71" s="24">
        <f>IF($D71="","",N(G71)+N(H71)+N(I71))</f>
        <v/>
      </c>
      <c r="K71" s="24">
        <f>IF($D71="","",N(F71)*J71)</f>
        <v/>
      </c>
      <c r="L71" s="25" t="n"/>
      <c r="M71" s="24">
        <f>IF($D71="","",K71*(1-N(L71)))</f>
        <v/>
      </c>
      <c r="N71" s="21" t="n"/>
      <c r="P71" s="26">
        <f>IFERROR(VLOOKUP($C71,USTAWIENIA!$E$2:$H$8,3,FALSE),4)</f>
        <v/>
      </c>
      <c r="Q71" s="26">
        <f>IFERROR(VLOOKUP($C71,USTAWIENIA!$E$2:$H$8,4,FALSE),58)</f>
        <v/>
      </c>
      <c r="R71" s="26">
        <f>IF(1&lt;=$Q71,INDEX('BAZA PRAC'!$D$4:$D$61,$P71-4+1),"")</f>
        <v/>
      </c>
      <c r="S71" s="26">
        <f>IF(2&lt;=$Q71,INDEX('BAZA PRAC'!$D$4:$D$61,$P71-4+2),"")</f>
        <v/>
      </c>
      <c r="T71" s="26">
        <f>IF(3&lt;=$Q71,INDEX('BAZA PRAC'!$D$4:$D$61,$P71-4+3),"")</f>
        <v/>
      </c>
      <c r="U71" s="26">
        <f>IF(4&lt;=$Q71,INDEX('BAZA PRAC'!$D$4:$D$61,$P71-4+4),"")</f>
        <v/>
      </c>
      <c r="V71" s="26">
        <f>IF(5&lt;=$Q71,INDEX('BAZA PRAC'!$D$4:$D$61,$P71-4+5),"")</f>
        <v/>
      </c>
      <c r="W71" s="26">
        <f>IF(6&lt;=$Q71,INDEX('BAZA PRAC'!$D$4:$D$61,$P71-4+6),"")</f>
        <v/>
      </c>
      <c r="X71" s="26">
        <f>IF(7&lt;=$Q71,INDEX('BAZA PRAC'!$D$4:$D$61,$P71-4+7),"")</f>
        <v/>
      </c>
      <c r="Y71" s="26">
        <f>IF(8&lt;=$Q71,INDEX('BAZA PRAC'!$D$4:$D$61,$P71-4+8),"")</f>
        <v/>
      </c>
      <c r="Z71" s="26">
        <f>IF(9&lt;=$Q71,INDEX('BAZA PRAC'!$D$4:$D$61,$P71-4+9),"")</f>
        <v/>
      </c>
      <c r="AA71" s="26">
        <f>IF(10&lt;=$Q71,INDEX('BAZA PRAC'!$D$4:$D$61,$P71-4+10),"")</f>
        <v/>
      </c>
      <c r="AB71" s="26">
        <f>IF(11&lt;=$Q71,INDEX('BAZA PRAC'!$D$4:$D$61,$P71-4+11),"")</f>
        <v/>
      </c>
      <c r="AC71" s="26">
        <f>IF(12&lt;=$Q71,INDEX('BAZA PRAC'!$D$4:$D$61,$P71-4+12),"")</f>
        <v/>
      </c>
      <c r="AD71" s="26">
        <f>IF(13&lt;=$Q71,INDEX('BAZA PRAC'!$D$4:$D$61,$P71-4+13),"")</f>
        <v/>
      </c>
      <c r="AE71" s="26">
        <f>IF(14&lt;=$Q71,INDEX('BAZA PRAC'!$D$4:$D$61,$P71-4+14),"")</f>
        <v/>
      </c>
      <c r="AF71" s="26">
        <f>IF(15&lt;=$Q71,INDEX('BAZA PRAC'!$D$4:$D$61,$P71-4+15),"")</f>
        <v/>
      </c>
      <c r="AG71" s="26">
        <f>IF(16&lt;=$Q71,INDEX('BAZA PRAC'!$D$4:$D$61,$P71-4+16),"")</f>
        <v/>
      </c>
      <c r="AH71" s="26">
        <f>IF(17&lt;=$Q71,INDEX('BAZA PRAC'!$D$4:$D$61,$P71-4+17),"")</f>
        <v/>
      </c>
      <c r="AI71" s="26">
        <f>IF(18&lt;=$Q71,INDEX('BAZA PRAC'!$D$4:$D$61,$P71-4+18),"")</f>
        <v/>
      </c>
      <c r="AJ71" s="26">
        <f>IF(19&lt;=$Q71,INDEX('BAZA PRAC'!$D$4:$D$61,$P71-4+19),"")</f>
        <v/>
      </c>
      <c r="AK71" s="26">
        <f>IF(20&lt;=$Q71,INDEX('BAZA PRAC'!$D$4:$D$61,$P71-4+20),"")</f>
        <v/>
      </c>
      <c r="AL71" s="26">
        <f>IF(21&lt;=$Q71,INDEX('BAZA PRAC'!$D$4:$D$61,$P71-4+21),"")</f>
        <v/>
      </c>
      <c r="AM71" s="26">
        <f>IF(22&lt;=$Q71,INDEX('BAZA PRAC'!$D$4:$D$61,$P71-4+22),"")</f>
        <v/>
      </c>
      <c r="AN71" s="26">
        <f>IF(23&lt;=$Q71,INDEX('BAZA PRAC'!$D$4:$D$61,$P71-4+23),"")</f>
        <v/>
      </c>
      <c r="AO71" s="26">
        <f>IF(24&lt;=$Q71,INDEX('BAZA PRAC'!$D$4:$D$61,$P71-4+24),"")</f>
        <v/>
      </c>
      <c r="AP71" s="26">
        <f>IF(25&lt;=$Q71,INDEX('BAZA PRAC'!$D$4:$D$61,$P71-4+25),"")</f>
        <v/>
      </c>
      <c r="AQ71" s="26">
        <f>IF(26&lt;=$Q71,INDEX('BAZA PRAC'!$D$4:$D$61,$P71-4+26),"")</f>
        <v/>
      </c>
      <c r="AR71" s="26">
        <f>IF(27&lt;=$Q71,INDEX('BAZA PRAC'!$D$4:$D$61,$P71-4+27),"")</f>
        <v/>
      </c>
      <c r="AS71" s="26">
        <f>IF(28&lt;=$Q71,INDEX('BAZA PRAC'!$D$4:$D$61,$P71-4+28),"")</f>
        <v/>
      </c>
      <c r="AT71" s="26">
        <f>IF(29&lt;=$Q71,INDEX('BAZA PRAC'!$D$4:$D$61,$P71-4+29),"")</f>
        <v/>
      </c>
      <c r="AU71" s="26">
        <f>IF(30&lt;=$Q71,INDEX('BAZA PRAC'!$D$4:$D$61,$P71-4+30),"")</f>
        <v/>
      </c>
      <c r="AV71" s="26">
        <f>IF(31&lt;=$Q71,INDEX('BAZA PRAC'!$D$4:$D$61,$P71-4+31),"")</f>
        <v/>
      </c>
      <c r="AW71" s="26">
        <f>IF(32&lt;=$Q71,INDEX('BAZA PRAC'!$D$4:$D$61,$P71-4+32),"")</f>
        <v/>
      </c>
      <c r="AX71" s="26">
        <f>IF(33&lt;=$Q71,INDEX('BAZA PRAC'!$D$4:$D$61,$P71-4+33),"")</f>
        <v/>
      </c>
      <c r="AY71" s="26">
        <f>IF(34&lt;=$Q71,INDEX('BAZA PRAC'!$D$4:$D$61,$P71-4+34),"")</f>
        <v/>
      </c>
      <c r="AZ71" s="26">
        <f>IF(35&lt;=$Q71,INDEX('BAZA PRAC'!$D$4:$D$61,$P71-4+35),"")</f>
        <v/>
      </c>
      <c r="BA71" s="26">
        <f>IF(36&lt;=$Q71,INDEX('BAZA PRAC'!$D$4:$D$61,$P71-4+36),"")</f>
        <v/>
      </c>
      <c r="BB71" s="26">
        <f>IF(37&lt;=$Q71,INDEX('BAZA PRAC'!$D$4:$D$61,$P71-4+37),"")</f>
        <v/>
      </c>
      <c r="BC71" s="26">
        <f>IF(38&lt;=$Q71,INDEX('BAZA PRAC'!$D$4:$D$61,$P71-4+38),"")</f>
        <v/>
      </c>
      <c r="BD71" s="26">
        <f>IF(39&lt;=$Q71,INDEX('BAZA PRAC'!$D$4:$D$61,$P71-4+39),"")</f>
        <v/>
      </c>
      <c r="BE71" s="26">
        <f>IF(40&lt;=$Q71,INDEX('BAZA PRAC'!$D$4:$D$61,$P71-4+40),"")</f>
        <v/>
      </c>
      <c r="BF71" s="26">
        <f>IF(41&lt;=$Q71,INDEX('BAZA PRAC'!$D$4:$D$61,$P71-4+41),"")</f>
        <v/>
      </c>
      <c r="BG71" s="26">
        <f>IF(42&lt;=$Q71,INDEX('BAZA PRAC'!$D$4:$D$61,$P71-4+42),"")</f>
        <v/>
      </c>
      <c r="BH71" s="26">
        <f>IF(43&lt;=$Q71,INDEX('BAZA PRAC'!$D$4:$D$61,$P71-4+43),"")</f>
        <v/>
      </c>
      <c r="BI71" s="26">
        <f>IF(44&lt;=$Q71,INDEX('BAZA PRAC'!$D$4:$D$61,$P71-4+44),"")</f>
        <v/>
      </c>
      <c r="BJ71" s="26">
        <f>IF(45&lt;=$Q71,INDEX('BAZA PRAC'!$D$4:$D$61,$P71-4+45),"")</f>
        <v/>
      </c>
      <c r="BK71" s="26">
        <f>IF(46&lt;=$Q71,INDEX('BAZA PRAC'!$D$4:$D$61,$P71-4+46),"")</f>
        <v/>
      </c>
      <c r="BL71" s="26">
        <f>IF(47&lt;=$Q71,INDEX('BAZA PRAC'!$D$4:$D$61,$P71-4+47),"")</f>
        <v/>
      </c>
      <c r="BM71" s="26">
        <f>IF(48&lt;=$Q71,INDEX('BAZA PRAC'!$D$4:$D$61,$P71-4+48),"")</f>
        <v/>
      </c>
      <c r="BN71" s="26">
        <f>IF(49&lt;=$Q71,INDEX('BAZA PRAC'!$D$4:$D$61,$P71-4+49),"")</f>
        <v/>
      </c>
      <c r="BO71" s="26">
        <f>IF(50&lt;=$Q71,INDEX('BAZA PRAC'!$D$4:$D$61,$P71-4+50),"")</f>
        <v/>
      </c>
      <c r="BP71" s="26">
        <f>IF(51&lt;=$Q71,INDEX('BAZA PRAC'!$D$4:$D$61,$P71-4+51),"")</f>
        <v/>
      </c>
      <c r="BQ71" s="26">
        <f>IF(52&lt;=$Q71,INDEX('BAZA PRAC'!$D$4:$D$61,$P71-4+52),"")</f>
        <v/>
      </c>
      <c r="BR71" s="26">
        <f>IF(53&lt;=$Q71,INDEX('BAZA PRAC'!$D$4:$D$61,$P71-4+53),"")</f>
        <v/>
      </c>
      <c r="BS71" s="26">
        <f>IF(54&lt;=$Q71,INDEX('BAZA PRAC'!$D$4:$D$61,$P71-4+54),"")</f>
        <v/>
      </c>
      <c r="BT71" s="26">
        <f>IF(55&lt;=$Q71,INDEX('BAZA PRAC'!$D$4:$D$61,$P71-4+55),"")</f>
        <v/>
      </c>
      <c r="BU71" s="26">
        <f>IF(56&lt;=$Q71,INDEX('BAZA PRAC'!$D$4:$D$61,$P71-4+56),"")</f>
        <v/>
      </c>
      <c r="BV71" s="26">
        <f>IF(57&lt;=$Q71,INDEX('BAZA PRAC'!$D$4:$D$61,$P71-4+57),"")</f>
        <v/>
      </c>
      <c r="BW71" s="26">
        <f>IF(58&lt;=$Q71,INDEX('BAZA PRAC'!$D$4:$D$61,$P71-4+58),"")</f>
        <v/>
      </c>
      <c r="BX71" s="20" t="n"/>
      <c r="BY71" s="20" t="n"/>
    </row>
    <row r="72">
      <c r="A72" s="27">
        <f>IF($D72="","",COUNTA($D$11:$D72))</f>
        <v/>
      </c>
      <c r="B72" s="27">
        <f>IF($BX72&lt;&gt;"",$BX72,IF($D72="","",IFERROR(INDEX('BAZA PRAC'!$A$4:$A$61,MATCH($D72,'BAZA PRAC'!$D$4:$D$61,0)),"")))</f>
        <v/>
      </c>
      <c r="C72" s="20" t="n"/>
      <c r="D72" s="21" t="n"/>
      <c r="E72" s="27">
        <f>IF($BY72&lt;&gt;"",$BY72,IF($D72="","",IFERROR(INDEX('BAZA PRAC'!$E$4:$E$61,MATCH($D72,'BAZA PRAC'!$D$4:$D$61,0)),"")))</f>
        <v/>
      </c>
      <c r="F72" s="22" t="n"/>
      <c r="G72" s="23" t="n"/>
      <c r="H72" s="23" t="n"/>
      <c r="I72" s="23" t="n"/>
      <c r="J72" s="28">
        <f>IF($D72="","",N(G72)+N(H72)+N(I72))</f>
        <v/>
      </c>
      <c r="K72" s="28">
        <f>IF($D72="","",N(F72)*J72)</f>
        <v/>
      </c>
      <c r="L72" s="25" t="n"/>
      <c r="M72" s="28">
        <f>IF($D72="","",K72*(1-N(L72)))</f>
        <v/>
      </c>
      <c r="N72" s="21" t="n"/>
      <c r="P72" s="26">
        <f>IFERROR(VLOOKUP($C72,USTAWIENIA!$E$2:$H$8,3,FALSE),4)</f>
        <v/>
      </c>
      <c r="Q72" s="26">
        <f>IFERROR(VLOOKUP($C72,USTAWIENIA!$E$2:$H$8,4,FALSE),58)</f>
        <v/>
      </c>
      <c r="R72" s="26">
        <f>IF(1&lt;=$Q72,INDEX('BAZA PRAC'!$D$4:$D$61,$P72-4+1),"")</f>
        <v/>
      </c>
      <c r="S72" s="26">
        <f>IF(2&lt;=$Q72,INDEX('BAZA PRAC'!$D$4:$D$61,$P72-4+2),"")</f>
        <v/>
      </c>
      <c r="T72" s="26">
        <f>IF(3&lt;=$Q72,INDEX('BAZA PRAC'!$D$4:$D$61,$P72-4+3),"")</f>
        <v/>
      </c>
      <c r="U72" s="26">
        <f>IF(4&lt;=$Q72,INDEX('BAZA PRAC'!$D$4:$D$61,$P72-4+4),"")</f>
        <v/>
      </c>
      <c r="V72" s="26">
        <f>IF(5&lt;=$Q72,INDEX('BAZA PRAC'!$D$4:$D$61,$P72-4+5),"")</f>
        <v/>
      </c>
      <c r="W72" s="26">
        <f>IF(6&lt;=$Q72,INDEX('BAZA PRAC'!$D$4:$D$61,$P72-4+6),"")</f>
        <v/>
      </c>
      <c r="X72" s="26">
        <f>IF(7&lt;=$Q72,INDEX('BAZA PRAC'!$D$4:$D$61,$P72-4+7),"")</f>
        <v/>
      </c>
      <c r="Y72" s="26">
        <f>IF(8&lt;=$Q72,INDEX('BAZA PRAC'!$D$4:$D$61,$P72-4+8),"")</f>
        <v/>
      </c>
      <c r="Z72" s="26">
        <f>IF(9&lt;=$Q72,INDEX('BAZA PRAC'!$D$4:$D$61,$P72-4+9),"")</f>
        <v/>
      </c>
      <c r="AA72" s="26">
        <f>IF(10&lt;=$Q72,INDEX('BAZA PRAC'!$D$4:$D$61,$P72-4+10),"")</f>
        <v/>
      </c>
      <c r="AB72" s="26">
        <f>IF(11&lt;=$Q72,INDEX('BAZA PRAC'!$D$4:$D$61,$P72-4+11),"")</f>
        <v/>
      </c>
      <c r="AC72" s="26">
        <f>IF(12&lt;=$Q72,INDEX('BAZA PRAC'!$D$4:$D$61,$P72-4+12),"")</f>
        <v/>
      </c>
      <c r="AD72" s="26">
        <f>IF(13&lt;=$Q72,INDEX('BAZA PRAC'!$D$4:$D$61,$P72-4+13),"")</f>
        <v/>
      </c>
      <c r="AE72" s="26">
        <f>IF(14&lt;=$Q72,INDEX('BAZA PRAC'!$D$4:$D$61,$P72-4+14),"")</f>
        <v/>
      </c>
      <c r="AF72" s="26">
        <f>IF(15&lt;=$Q72,INDEX('BAZA PRAC'!$D$4:$D$61,$P72-4+15),"")</f>
        <v/>
      </c>
      <c r="AG72" s="26">
        <f>IF(16&lt;=$Q72,INDEX('BAZA PRAC'!$D$4:$D$61,$P72-4+16),"")</f>
        <v/>
      </c>
      <c r="AH72" s="26">
        <f>IF(17&lt;=$Q72,INDEX('BAZA PRAC'!$D$4:$D$61,$P72-4+17),"")</f>
        <v/>
      </c>
      <c r="AI72" s="26">
        <f>IF(18&lt;=$Q72,INDEX('BAZA PRAC'!$D$4:$D$61,$P72-4+18),"")</f>
        <v/>
      </c>
      <c r="AJ72" s="26">
        <f>IF(19&lt;=$Q72,INDEX('BAZA PRAC'!$D$4:$D$61,$P72-4+19),"")</f>
        <v/>
      </c>
      <c r="AK72" s="26">
        <f>IF(20&lt;=$Q72,INDEX('BAZA PRAC'!$D$4:$D$61,$P72-4+20),"")</f>
        <v/>
      </c>
      <c r="AL72" s="26">
        <f>IF(21&lt;=$Q72,INDEX('BAZA PRAC'!$D$4:$D$61,$P72-4+21),"")</f>
        <v/>
      </c>
      <c r="AM72" s="26">
        <f>IF(22&lt;=$Q72,INDEX('BAZA PRAC'!$D$4:$D$61,$P72-4+22),"")</f>
        <v/>
      </c>
      <c r="AN72" s="26">
        <f>IF(23&lt;=$Q72,INDEX('BAZA PRAC'!$D$4:$D$61,$P72-4+23),"")</f>
        <v/>
      </c>
      <c r="AO72" s="26">
        <f>IF(24&lt;=$Q72,INDEX('BAZA PRAC'!$D$4:$D$61,$P72-4+24),"")</f>
        <v/>
      </c>
      <c r="AP72" s="26">
        <f>IF(25&lt;=$Q72,INDEX('BAZA PRAC'!$D$4:$D$61,$P72-4+25),"")</f>
        <v/>
      </c>
      <c r="AQ72" s="26">
        <f>IF(26&lt;=$Q72,INDEX('BAZA PRAC'!$D$4:$D$61,$P72-4+26),"")</f>
        <v/>
      </c>
      <c r="AR72" s="26">
        <f>IF(27&lt;=$Q72,INDEX('BAZA PRAC'!$D$4:$D$61,$P72-4+27),"")</f>
        <v/>
      </c>
      <c r="AS72" s="26">
        <f>IF(28&lt;=$Q72,INDEX('BAZA PRAC'!$D$4:$D$61,$P72-4+28),"")</f>
        <v/>
      </c>
      <c r="AT72" s="26">
        <f>IF(29&lt;=$Q72,INDEX('BAZA PRAC'!$D$4:$D$61,$P72-4+29),"")</f>
        <v/>
      </c>
      <c r="AU72" s="26">
        <f>IF(30&lt;=$Q72,INDEX('BAZA PRAC'!$D$4:$D$61,$P72-4+30),"")</f>
        <v/>
      </c>
      <c r="AV72" s="26">
        <f>IF(31&lt;=$Q72,INDEX('BAZA PRAC'!$D$4:$D$61,$P72-4+31),"")</f>
        <v/>
      </c>
      <c r="AW72" s="26">
        <f>IF(32&lt;=$Q72,INDEX('BAZA PRAC'!$D$4:$D$61,$P72-4+32),"")</f>
        <v/>
      </c>
      <c r="AX72" s="26">
        <f>IF(33&lt;=$Q72,INDEX('BAZA PRAC'!$D$4:$D$61,$P72-4+33),"")</f>
        <v/>
      </c>
      <c r="AY72" s="26">
        <f>IF(34&lt;=$Q72,INDEX('BAZA PRAC'!$D$4:$D$61,$P72-4+34),"")</f>
        <v/>
      </c>
      <c r="AZ72" s="26">
        <f>IF(35&lt;=$Q72,INDEX('BAZA PRAC'!$D$4:$D$61,$P72-4+35),"")</f>
        <v/>
      </c>
      <c r="BA72" s="26">
        <f>IF(36&lt;=$Q72,INDEX('BAZA PRAC'!$D$4:$D$61,$P72-4+36),"")</f>
        <v/>
      </c>
      <c r="BB72" s="26">
        <f>IF(37&lt;=$Q72,INDEX('BAZA PRAC'!$D$4:$D$61,$P72-4+37),"")</f>
        <v/>
      </c>
      <c r="BC72" s="26">
        <f>IF(38&lt;=$Q72,INDEX('BAZA PRAC'!$D$4:$D$61,$P72-4+38),"")</f>
        <v/>
      </c>
      <c r="BD72" s="26">
        <f>IF(39&lt;=$Q72,INDEX('BAZA PRAC'!$D$4:$D$61,$P72-4+39),"")</f>
        <v/>
      </c>
      <c r="BE72" s="26">
        <f>IF(40&lt;=$Q72,INDEX('BAZA PRAC'!$D$4:$D$61,$P72-4+40),"")</f>
        <v/>
      </c>
      <c r="BF72" s="26">
        <f>IF(41&lt;=$Q72,INDEX('BAZA PRAC'!$D$4:$D$61,$P72-4+41),"")</f>
        <v/>
      </c>
      <c r="BG72" s="26">
        <f>IF(42&lt;=$Q72,INDEX('BAZA PRAC'!$D$4:$D$61,$P72-4+42),"")</f>
        <v/>
      </c>
      <c r="BH72" s="26">
        <f>IF(43&lt;=$Q72,INDEX('BAZA PRAC'!$D$4:$D$61,$P72-4+43),"")</f>
        <v/>
      </c>
      <c r="BI72" s="26">
        <f>IF(44&lt;=$Q72,INDEX('BAZA PRAC'!$D$4:$D$61,$P72-4+44),"")</f>
        <v/>
      </c>
      <c r="BJ72" s="26">
        <f>IF(45&lt;=$Q72,INDEX('BAZA PRAC'!$D$4:$D$61,$P72-4+45),"")</f>
        <v/>
      </c>
      <c r="BK72" s="26">
        <f>IF(46&lt;=$Q72,INDEX('BAZA PRAC'!$D$4:$D$61,$P72-4+46),"")</f>
        <v/>
      </c>
      <c r="BL72" s="26">
        <f>IF(47&lt;=$Q72,INDEX('BAZA PRAC'!$D$4:$D$61,$P72-4+47),"")</f>
        <v/>
      </c>
      <c r="BM72" s="26">
        <f>IF(48&lt;=$Q72,INDEX('BAZA PRAC'!$D$4:$D$61,$P72-4+48),"")</f>
        <v/>
      </c>
      <c r="BN72" s="26">
        <f>IF(49&lt;=$Q72,INDEX('BAZA PRAC'!$D$4:$D$61,$P72-4+49),"")</f>
        <v/>
      </c>
      <c r="BO72" s="26">
        <f>IF(50&lt;=$Q72,INDEX('BAZA PRAC'!$D$4:$D$61,$P72-4+50),"")</f>
        <v/>
      </c>
      <c r="BP72" s="26">
        <f>IF(51&lt;=$Q72,INDEX('BAZA PRAC'!$D$4:$D$61,$P72-4+51),"")</f>
        <v/>
      </c>
      <c r="BQ72" s="26">
        <f>IF(52&lt;=$Q72,INDEX('BAZA PRAC'!$D$4:$D$61,$P72-4+52),"")</f>
        <v/>
      </c>
      <c r="BR72" s="26">
        <f>IF(53&lt;=$Q72,INDEX('BAZA PRAC'!$D$4:$D$61,$P72-4+53),"")</f>
        <v/>
      </c>
      <c r="BS72" s="26">
        <f>IF(54&lt;=$Q72,INDEX('BAZA PRAC'!$D$4:$D$61,$P72-4+54),"")</f>
        <v/>
      </c>
      <c r="BT72" s="26">
        <f>IF(55&lt;=$Q72,INDEX('BAZA PRAC'!$D$4:$D$61,$P72-4+55),"")</f>
        <v/>
      </c>
      <c r="BU72" s="26">
        <f>IF(56&lt;=$Q72,INDEX('BAZA PRAC'!$D$4:$D$61,$P72-4+56),"")</f>
        <v/>
      </c>
      <c r="BV72" s="26">
        <f>IF(57&lt;=$Q72,INDEX('BAZA PRAC'!$D$4:$D$61,$P72-4+57),"")</f>
        <v/>
      </c>
      <c r="BW72" s="26">
        <f>IF(58&lt;=$Q72,INDEX('BAZA PRAC'!$D$4:$D$61,$P72-4+58),"")</f>
        <v/>
      </c>
      <c r="BX72" s="20" t="n"/>
      <c r="BY72" s="20" t="n"/>
    </row>
    <row r="73">
      <c r="A73" s="19">
        <f>IF($D73="","",COUNTA($D$11:$D73))</f>
        <v/>
      </c>
      <c r="B73" s="19">
        <f>IF($BX73&lt;&gt;"",$BX73,IF($D73="","",IFERROR(INDEX('BAZA PRAC'!$A$4:$A$61,MATCH($D73,'BAZA PRAC'!$D$4:$D$61,0)),"")))</f>
        <v/>
      </c>
      <c r="C73" s="20" t="n"/>
      <c r="D73" s="21" t="n"/>
      <c r="E73" s="19">
        <f>IF($BY73&lt;&gt;"",$BY73,IF($D73="","",IFERROR(INDEX('BAZA PRAC'!$E$4:$E$61,MATCH($D73,'BAZA PRAC'!$D$4:$D$61,0)),"")))</f>
        <v/>
      </c>
      <c r="F73" s="22" t="n"/>
      <c r="G73" s="23" t="n"/>
      <c r="H73" s="23" t="n"/>
      <c r="I73" s="23" t="n"/>
      <c r="J73" s="24">
        <f>IF($D73="","",N(G73)+N(H73)+N(I73))</f>
        <v/>
      </c>
      <c r="K73" s="24">
        <f>IF($D73="","",N(F73)*J73)</f>
        <v/>
      </c>
      <c r="L73" s="25" t="n"/>
      <c r="M73" s="24">
        <f>IF($D73="","",K73*(1-N(L73)))</f>
        <v/>
      </c>
      <c r="N73" s="21" t="n"/>
      <c r="P73" s="26">
        <f>IFERROR(VLOOKUP($C73,USTAWIENIA!$E$2:$H$8,3,FALSE),4)</f>
        <v/>
      </c>
      <c r="Q73" s="26">
        <f>IFERROR(VLOOKUP($C73,USTAWIENIA!$E$2:$H$8,4,FALSE),58)</f>
        <v/>
      </c>
      <c r="R73" s="26">
        <f>IF(1&lt;=$Q73,INDEX('BAZA PRAC'!$D$4:$D$61,$P73-4+1),"")</f>
        <v/>
      </c>
      <c r="S73" s="26">
        <f>IF(2&lt;=$Q73,INDEX('BAZA PRAC'!$D$4:$D$61,$P73-4+2),"")</f>
        <v/>
      </c>
      <c r="T73" s="26">
        <f>IF(3&lt;=$Q73,INDEX('BAZA PRAC'!$D$4:$D$61,$P73-4+3),"")</f>
        <v/>
      </c>
      <c r="U73" s="26">
        <f>IF(4&lt;=$Q73,INDEX('BAZA PRAC'!$D$4:$D$61,$P73-4+4),"")</f>
        <v/>
      </c>
      <c r="V73" s="26">
        <f>IF(5&lt;=$Q73,INDEX('BAZA PRAC'!$D$4:$D$61,$P73-4+5),"")</f>
        <v/>
      </c>
      <c r="W73" s="26">
        <f>IF(6&lt;=$Q73,INDEX('BAZA PRAC'!$D$4:$D$61,$P73-4+6),"")</f>
        <v/>
      </c>
      <c r="X73" s="26">
        <f>IF(7&lt;=$Q73,INDEX('BAZA PRAC'!$D$4:$D$61,$P73-4+7),"")</f>
        <v/>
      </c>
      <c r="Y73" s="26">
        <f>IF(8&lt;=$Q73,INDEX('BAZA PRAC'!$D$4:$D$61,$P73-4+8),"")</f>
        <v/>
      </c>
      <c r="Z73" s="26">
        <f>IF(9&lt;=$Q73,INDEX('BAZA PRAC'!$D$4:$D$61,$P73-4+9),"")</f>
        <v/>
      </c>
      <c r="AA73" s="26">
        <f>IF(10&lt;=$Q73,INDEX('BAZA PRAC'!$D$4:$D$61,$P73-4+10),"")</f>
        <v/>
      </c>
      <c r="AB73" s="26">
        <f>IF(11&lt;=$Q73,INDEX('BAZA PRAC'!$D$4:$D$61,$P73-4+11),"")</f>
        <v/>
      </c>
      <c r="AC73" s="26">
        <f>IF(12&lt;=$Q73,INDEX('BAZA PRAC'!$D$4:$D$61,$P73-4+12),"")</f>
        <v/>
      </c>
      <c r="AD73" s="26">
        <f>IF(13&lt;=$Q73,INDEX('BAZA PRAC'!$D$4:$D$61,$P73-4+13),"")</f>
        <v/>
      </c>
      <c r="AE73" s="26">
        <f>IF(14&lt;=$Q73,INDEX('BAZA PRAC'!$D$4:$D$61,$P73-4+14),"")</f>
        <v/>
      </c>
      <c r="AF73" s="26">
        <f>IF(15&lt;=$Q73,INDEX('BAZA PRAC'!$D$4:$D$61,$P73-4+15),"")</f>
        <v/>
      </c>
      <c r="AG73" s="26">
        <f>IF(16&lt;=$Q73,INDEX('BAZA PRAC'!$D$4:$D$61,$P73-4+16),"")</f>
        <v/>
      </c>
      <c r="AH73" s="26">
        <f>IF(17&lt;=$Q73,INDEX('BAZA PRAC'!$D$4:$D$61,$P73-4+17),"")</f>
        <v/>
      </c>
      <c r="AI73" s="26">
        <f>IF(18&lt;=$Q73,INDEX('BAZA PRAC'!$D$4:$D$61,$P73-4+18),"")</f>
        <v/>
      </c>
      <c r="AJ73" s="26">
        <f>IF(19&lt;=$Q73,INDEX('BAZA PRAC'!$D$4:$D$61,$P73-4+19),"")</f>
        <v/>
      </c>
      <c r="AK73" s="26">
        <f>IF(20&lt;=$Q73,INDEX('BAZA PRAC'!$D$4:$D$61,$P73-4+20),"")</f>
        <v/>
      </c>
      <c r="AL73" s="26">
        <f>IF(21&lt;=$Q73,INDEX('BAZA PRAC'!$D$4:$D$61,$P73-4+21),"")</f>
        <v/>
      </c>
      <c r="AM73" s="26">
        <f>IF(22&lt;=$Q73,INDEX('BAZA PRAC'!$D$4:$D$61,$P73-4+22),"")</f>
        <v/>
      </c>
      <c r="AN73" s="26">
        <f>IF(23&lt;=$Q73,INDEX('BAZA PRAC'!$D$4:$D$61,$P73-4+23),"")</f>
        <v/>
      </c>
      <c r="AO73" s="26">
        <f>IF(24&lt;=$Q73,INDEX('BAZA PRAC'!$D$4:$D$61,$P73-4+24),"")</f>
        <v/>
      </c>
      <c r="AP73" s="26">
        <f>IF(25&lt;=$Q73,INDEX('BAZA PRAC'!$D$4:$D$61,$P73-4+25),"")</f>
        <v/>
      </c>
      <c r="AQ73" s="26">
        <f>IF(26&lt;=$Q73,INDEX('BAZA PRAC'!$D$4:$D$61,$P73-4+26),"")</f>
        <v/>
      </c>
      <c r="AR73" s="26">
        <f>IF(27&lt;=$Q73,INDEX('BAZA PRAC'!$D$4:$D$61,$P73-4+27),"")</f>
        <v/>
      </c>
      <c r="AS73" s="26">
        <f>IF(28&lt;=$Q73,INDEX('BAZA PRAC'!$D$4:$D$61,$P73-4+28),"")</f>
        <v/>
      </c>
      <c r="AT73" s="26">
        <f>IF(29&lt;=$Q73,INDEX('BAZA PRAC'!$D$4:$D$61,$P73-4+29),"")</f>
        <v/>
      </c>
      <c r="AU73" s="26">
        <f>IF(30&lt;=$Q73,INDEX('BAZA PRAC'!$D$4:$D$61,$P73-4+30),"")</f>
        <v/>
      </c>
      <c r="AV73" s="26">
        <f>IF(31&lt;=$Q73,INDEX('BAZA PRAC'!$D$4:$D$61,$P73-4+31),"")</f>
        <v/>
      </c>
      <c r="AW73" s="26">
        <f>IF(32&lt;=$Q73,INDEX('BAZA PRAC'!$D$4:$D$61,$P73-4+32),"")</f>
        <v/>
      </c>
      <c r="AX73" s="26">
        <f>IF(33&lt;=$Q73,INDEX('BAZA PRAC'!$D$4:$D$61,$P73-4+33),"")</f>
        <v/>
      </c>
      <c r="AY73" s="26">
        <f>IF(34&lt;=$Q73,INDEX('BAZA PRAC'!$D$4:$D$61,$P73-4+34),"")</f>
        <v/>
      </c>
      <c r="AZ73" s="26">
        <f>IF(35&lt;=$Q73,INDEX('BAZA PRAC'!$D$4:$D$61,$P73-4+35),"")</f>
        <v/>
      </c>
      <c r="BA73" s="26">
        <f>IF(36&lt;=$Q73,INDEX('BAZA PRAC'!$D$4:$D$61,$P73-4+36),"")</f>
        <v/>
      </c>
      <c r="BB73" s="26">
        <f>IF(37&lt;=$Q73,INDEX('BAZA PRAC'!$D$4:$D$61,$P73-4+37),"")</f>
        <v/>
      </c>
      <c r="BC73" s="26">
        <f>IF(38&lt;=$Q73,INDEX('BAZA PRAC'!$D$4:$D$61,$P73-4+38),"")</f>
        <v/>
      </c>
      <c r="BD73" s="26">
        <f>IF(39&lt;=$Q73,INDEX('BAZA PRAC'!$D$4:$D$61,$P73-4+39),"")</f>
        <v/>
      </c>
      <c r="BE73" s="26">
        <f>IF(40&lt;=$Q73,INDEX('BAZA PRAC'!$D$4:$D$61,$P73-4+40),"")</f>
        <v/>
      </c>
      <c r="BF73" s="26">
        <f>IF(41&lt;=$Q73,INDEX('BAZA PRAC'!$D$4:$D$61,$P73-4+41),"")</f>
        <v/>
      </c>
      <c r="BG73" s="26">
        <f>IF(42&lt;=$Q73,INDEX('BAZA PRAC'!$D$4:$D$61,$P73-4+42),"")</f>
        <v/>
      </c>
      <c r="BH73" s="26">
        <f>IF(43&lt;=$Q73,INDEX('BAZA PRAC'!$D$4:$D$61,$P73-4+43),"")</f>
        <v/>
      </c>
      <c r="BI73" s="26">
        <f>IF(44&lt;=$Q73,INDEX('BAZA PRAC'!$D$4:$D$61,$P73-4+44),"")</f>
        <v/>
      </c>
      <c r="BJ73" s="26">
        <f>IF(45&lt;=$Q73,INDEX('BAZA PRAC'!$D$4:$D$61,$P73-4+45),"")</f>
        <v/>
      </c>
      <c r="BK73" s="26">
        <f>IF(46&lt;=$Q73,INDEX('BAZA PRAC'!$D$4:$D$61,$P73-4+46),"")</f>
        <v/>
      </c>
      <c r="BL73" s="26">
        <f>IF(47&lt;=$Q73,INDEX('BAZA PRAC'!$D$4:$D$61,$P73-4+47),"")</f>
        <v/>
      </c>
      <c r="BM73" s="26">
        <f>IF(48&lt;=$Q73,INDEX('BAZA PRAC'!$D$4:$D$61,$P73-4+48),"")</f>
        <v/>
      </c>
      <c r="BN73" s="26">
        <f>IF(49&lt;=$Q73,INDEX('BAZA PRAC'!$D$4:$D$61,$P73-4+49),"")</f>
        <v/>
      </c>
      <c r="BO73" s="26">
        <f>IF(50&lt;=$Q73,INDEX('BAZA PRAC'!$D$4:$D$61,$P73-4+50),"")</f>
        <v/>
      </c>
      <c r="BP73" s="26">
        <f>IF(51&lt;=$Q73,INDEX('BAZA PRAC'!$D$4:$D$61,$P73-4+51),"")</f>
        <v/>
      </c>
      <c r="BQ73" s="26">
        <f>IF(52&lt;=$Q73,INDEX('BAZA PRAC'!$D$4:$D$61,$P73-4+52),"")</f>
        <v/>
      </c>
      <c r="BR73" s="26">
        <f>IF(53&lt;=$Q73,INDEX('BAZA PRAC'!$D$4:$D$61,$P73-4+53),"")</f>
        <v/>
      </c>
      <c r="BS73" s="26">
        <f>IF(54&lt;=$Q73,INDEX('BAZA PRAC'!$D$4:$D$61,$P73-4+54),"")</f>
        <v/>
      </c>
      <c r="BT73" s="26">
        <f>IF(55&lt;=$Q73,INDEX('BAZA PRAC'!$D$4:$D$61,$P73-4+55),"")</f>
        <v/>
      </c>
      <c r="BU73" s="26">
        <f>IF(56&lt;=$Q73,INDEX('BAZA PRAC'!$D$4:$D$61,$P73-4+56),"")</f>
        <v/>
      </c>
      <c r="BV73" s="26">
        <f>IF(57&lt;=$Q73,INDEX('BAZA PRAC'!$D$4:$D$61,$P73-4+57),"")</f>
        <v/>
      </c>
      <c r="BW73" s="26">
        <f>IF(58&lt;=$Q73,INDEX('BAZA PRAC'!$D$4:$D$61,$P73-4+58),"")</f>
        <v/>
      </c>
      <c r="BX73" s="20" t="n"/>
      <c r="BY73" s="20" t="n"/>
    </row>
    <row r="74">
      <c r="A74" s="27">
        <f>IF($D74="","",COUNTA($D$11:$D74))</f>
        <v/>
      </c>
      <c r="B74" s="27">
        <f>IF($BX74&lt;&gt;"",$BX74,IF($D74="","",IFERROR(INDEX('BAZA PRAC'!$A$4:$A$61,MATCH($D74,'BAZA PRAC'!$D$4:$D$61,0)),"")))</f>
        <v/>
      </c>
      <c r="C74" s="20" t="n"/>
      <c r="D74" s="21" t="n"/>
      <c r="E74" s="27">
        <f>IF($BY74&lt;&gt;"",$BY74,IF($D74="","",IFERROR(INDEX('BAZA PRAC'!$E$4:$E$61,MATCH($D74,'BAZA PRAC'!$D$4:$D$61,0)),"")))</f>
        <v/>
      </c>
      <c r="F74" s="22" t="n"/>
      <c r="G74" s="23" t="n"/>
      <c r="H74" s="23" t="n"/>
      <c r="I74" s="23" t="n"/>
      <c r="J74" s="28">
        <f>IF($D74="","",N(G74)+N(H74)+N(I74))</f>
        <v/>
      </c>
      <c r="K74" s="28">
        <f>IF($D74="","",N(F74)*J74)</f>
        <v/>
      </c>
      <c r="L74" s="25" t="n"/>
      <c r="M74" s="28">
        <f>IF($D74="","",K74*(1-N(L74)))</f>
        <v/>
      </c>
      <c r="N74" s="21" t="n"/>
      <c r="P74" s="26">
        <f>IFERROR(VLOOKUP($C74,USTAWIENIA!$E$2:$H$8,3,FALSE),4)</f>
        <v/>
      </c>
      <c r="Q74" s="26">
        <f>IFERROR(VLOOKUP($C74,USTAWIENIA!$E$2:$H$8,4,FALSE),58)</f>
        <v/>
      </c>
      <c r="R74" s="26">
        <f>IF(1&lt;=$Q74,INDEX('BAZA PRAC'!$D$4:$D$61,$P74-4+1),"")</f>
        <v/>
      </c>
      <c r="S74" s="26">
        <f>IF(2&lt;=$Q74,INDEX('BAZA PRAC'!$D$4:$D$61,$P74-4+2),"")</f>
        <v/>
      </c>
      <c r="T74" s="26">
        <f>IF(3&lt;=$Q74,INDEX('BAZA PRAC'!$D$4:$D$61,$P74-4+3),"")</f>
        <v/>
      </c>
      <c r="U74" s="26">
        <f>IF(4&lt;=$Q74,INDEX('BAZA PRAC'!$D$4:$D$61,$P74-4+4),"")</f>
        <v/>
      </c>
      <c r="V74" s="26">
        <f>IF(5&lt;=$Q74,INDEX('BAZA PRAC'!$D$4:$D$61,$P74-4+5),"")</f>
        <v/>
      </c>
      <c r="W74" s="26">
        <f>IF(6&lt;=$Q74,INDEX('BAZA PRAC'!$D$4:$D$61,$P74-4+6),"")</f>
        <v/>
      </c>
      <c r="X74" s="26">
        <f>IF(7&lt;=$Q74,INDEX('BAZA PRAC'!$D$4:$D$61,$P74-4+7),"")</f>
        <v/>
      </c>
      <c r="Y74" s="26">
        <f>IF(8&lt;=$Q74,INDEX('BAZA PRAC'!$D$4:$D$61,$P74-4+8),"")</f>
        <v/>
      </c>
      <c r="Z74" s="26">
        <f>IF(9&lt;=$Q74,INDEX('BAZA PRAC'!$D$4:$D$61,$P74-4+9),"")</f>
        <v/>
      </c>
      <c r="AA74" s="26">
        <f>IF(10&lt;=$Q74,INDEX('BAZA PRAC'!$D$4:$D$61,$P74-4+10),"")</f>
        <v/>
      </c>
      <c r="AB74" s="26">
        <f>IF(11&lt;=$Q74,INDEX('BAZA PRAC'!$D$4:$D$61,$P74-4+11),"")</f>
        <v/>
      </c>
      <c r="AC74" s="26">
        <f>IF(12&lt;=$Q74,INDEX('BAZA PRAC'!$D$4:$D$61,$P74-4+12),"")</f>
        <v/>
      </c>
      <c r="AD74" s="26">
        <f>IF(13&lt;=$Q74,INDEX('BAZA PRAC'!$D$4:$D$61,$P74-4+13),"")</f>
        <v/>
      </c>
      <c r="AE74" s="26">
        <f>IF(14&lt;=$Q74,INDEX('BAZA PRAC'!$D$4:$D$61,$P74-4+14),"")</f>
        <v/>
      </c>
      <c r="AF74" s="26">
        <f>IF(15&lt;=$Q74,INDEX('BAZA PRAC'!$D$4:$D$61,$P74-4+15),"")</f>
        <v/>
      </c>
      <c r="AG74" s="26">
        <f>IF(16&lt;=$Q74,INDEX('BAZA PRAC'!$D$4:$D$61,$P74-4+16),"")</f>
        <v/>
      </c>
      <c r="AH74" s="26">
        <f>IF(17&lt;=$Q74,INDEX('BAZA PRAC'!$D$4:$D$61,$P74-4+17),"")</f>
        <v/>
      </c>
      <c r="AI74" s="26">
        <f>IF(18&lt;=$Q74,INDEX('BAZA PRAC'!$D$4:$D$61,$P74-4+18),"")</f>
        <v/>
      </c>
      <c r="AJ74" s="26">
        <f>IF(19&lt;=$Q74,INDEX('BAZA PRAC'!$D$4:$D$61,$P74-4+19),"")</f>
        <v/>
      </c>
      <c r="AK74" s="26">
        <f>IF(20&lt;=$Q74,INDEX('BAZA PRAC'!$D$4:$D$61,$P74-4+20),"")</f>
        <v/>
      </c>
      <c r="AL74" s="26">
        <f>IF(21&lt;=$Q74,INDEX('BAZA PRAC'!$D$4:$D$61,$P74-4+21),"")</f>
        <v/>
      </c>
      <c r="AM74" s="26">
        <f>IF(22&lt;=$Q74,INDEX('BAZA PRAC'!$D$4:$D$61,$P74-4+22),"")</f>
        <v/>
      </c>
      <c r="AN74" s="26">
        <f>IF(23&lt;=$Q74,INDEX('BAZA PRAC'!$D$4:$D$61,$P74-4+23),"")</f>
        <v/>
      </c>
      <c r="AO74" s="26">
        <f>IF(24&lt;=$Q74,INDEX('BAZA PRAC'!$D$4:$D$61,$P74-4+24),"")</f>
        <v/>
      </c>
      <c r="AP74" s="26">
        <f>IF(25&lt;=$Q74,INDEX('BAZA PRAC'!$D$4:$D$61,$P74-4+25),"")</f>
        <v/>
      </c>
      <c r="AQ74" s="26">
        <f>IF(26&lt;=$Q74,INDEX('BAZA PRAC'!$D$4:$D$61,$P74-4+26),"")</f>
        <v/>
      </c>
      <c r="AR74" s="26">
        <f>IF(27&lt;=$Q74,INDEX('BAZA PRAC'!$D$4:$D$61,$P74-4+27),"")</f>
        <v/>
      </c>
      <c r="AS74" s="26">
        <f>IF(28&lt;=$Q74,INDEX('BAZA PRAC'!$D$4:$D$61,$P74-4+28),"")</f>
        <v/>
      </c>
      <c r="AT74" s="26">
        <f>IF(29&lt;=$Q74,INDEX('BAZA PRAC'!$D$4:$D$61,$P74-4+29),"")</f>
        <v/>
      </c>
      <c r="AU74" s="26">
        <f>IF(30&lt;=$Q74,INDEX('BAZA PRAC'!$D$4:$D$61,$P74-4+30),"")</f>
        <v/>
      </c>
      <c r="AV74" s="26">
        <f>IF(31&lt;=$Q74,INDEX('BAZA PRAC'!$D$4:$D$61,$P74-4+31),"")</f>
        <v/>
      </c>
      <c r="AW74" s="26">
        <f>IF(32&lt;=$Q74,INDEX('BAZA PRAC'!$D$4:$D$61,$P74-4+32),"")</f>
        <v/>
      </c>
      <c r="AX74" s="26">
        <f>IF(33&lt;=$Q74,INDEX('BAZA PRAC'!$D$4:$D$61,$P74-4+33),"")</f>
        <v/>
      </c>
      <c r="AY74" s="26">
        <f>IF(34&lt;=$Q74,INDEX('BAZA PRAC'!$D$4:$D$61,$P74-4+34),"")</f>
        <v/>
      </c>
      <c r="AZ74" s="26">
        <f>IF(35&lt;=$Q74,INDEX('BAZA PRAC'!$D$4:$D$61,$P74-4+35),"")</f>
        <v/>
      </c>
      <c r="BA74" s="26">
        <f>IF(36&lt;=$Q74,INDEX('BAZA PRAC'!$D$4:$D$61,$P74-4+36),"")</f>
        <v/>
      </c>
      <c r="BB74" s="26">
        <f>IF(37&lt;=$Q74,INDEX('BAZA PRAC'!$D$4:$D$61,$P74-4+37),"")</f>
        <v/>
      </c>
      <c r="BC74" s="26">
        <f>IF(38&lt;=$Q74,INDEX('BAZA PRAC'!$D$4:$D$61,$P74-4+38),"")</f>
        <v/>
      </c>
      <c r="BD74" s="26">
        <f>IF(39&lt;=$Q74,INDEX('BAZA PRAC'!$D$4:$D$61,$P74-4+39),"")</f>
        <v/>
      </c>
      <c r="BE74" s="26">
        <f>IF(40&lt;=$Q74,INDEX('BAZA PRAC'!$D$4:$D$61,$P74-4+40),"")</f>
        <v/>
      </c>
      <c r="BF74" s="26">
        <f>IF(41&lt;=$Q74,INDEX('BAZA PRAC'!$D$4:$D$61,$P74-4+41),"")</f>
        <v/>
      </c>
      <c r="BG74" s="26">
        <f>IF(42&lt;=$Q74,INDEX('BAZA PRAC'!$D$4:$D$61,$P74-4+42),"")</f>
        <v/>
      </c>
      <c r="BH74" s="26">
        <f>IF(43&lt;=$Q74,INDEX('BAZA PRAC'!$D$4:$D$61,$P74-4+43),"")</f>
        <v/>
      </c>
      <c r="BI74" s="26">
        <f>IF(44&lt;=$Q74,INDEX('BAZA PRAC'!$D$4:$D$61,$P74-4+44),"")</f>
        <v/>
      </c>
      <c r="BJ74" s="26">
        <f>IF(45&lt;=$Q74,INDEX('BAZA PRAC'!$D$4:$D$61,$P74-4+45),"")</f>
        <v/>
      </c>
      <c r="BK74" s="26">
        <f>IF(46&lt;=$Q74,INDEX('BAZA PRAC'!$D$4:$D$61,$P74-4+46),"")</f>
        <v/>
      </c>
      <c r="BL74" s="26">
        <f>IF(47&lt;=$Q74,INDEX('BAZA PRAC'!$D$4:$D$61,$P74-4+47),"")</f>
        <v/>
      </c>
      <c r="BM74" s="26">
        <f>IF(48&lt;=$Q74,INDEX('BAZA PRAC'!$D$4:$D$61,$P74-4+48),"")</f>
        <v/>
      </c>
      <c r="BN74" s="26">
        <f>IF(49&lt;=$Q74,INDEX('BAZA PRAC'!$D$4:$D$61,$P74-4+49),"")</f>
        <v/>
      </c>
      <c r="BO74" s="26">
        <f>IF(50&lt;=$Q74,INDEX('BAZA PRAC'!$D$4:$D$61,$P74-4+50),"")</f>
        <v/>
      </c>
      <c r="BP74" s="26">
        <f>IF(51&lt;=$Q74,INDEX('BAZA PRAC'!$D$4:$D$61,$P74-4+51),"")</f>
        <v/>
      </c>
      <c r="BQ74" s="26">
        <f>IF(52&lt;=$Q74,INDEX('BAZA PRAC'!$D$4:$D$61,$P74-4+52),"")</f>
        <v/>
      </c>
      <c r="BR74" s="26">
        <f>IF(53&lt;=$Q74,INDEX('BAZA PRAC'!$D$4:$D$61,$P74-4+53),"")</f>
        <v/>
      </c>
      <c r="BS74" s="26">
        <f>IF(54&lt;=$Q74,INDEX('BAZA PRAC'!$D$4:$D$61,$P74-4+54),"")</f>
        <v/>
      </c>
      <c r="BT74" s="26">
        <f>IF(55&lt;=$Q74,INDEX('BAZA PRAC'!$D$4:$D$61,$P74-4+55),"")</f>
        <v/>
      </c>
      <c r="BU74" s="26">
        <f>IF(56&lt;=$Q74,INDEX('BAZA PRAC'!$D$4:$D$61,$P74-4+56),"")</f>
        <v/>
      </c>
      <c r="BV74" s="26">
        <f>IF(57&lt;=$Q74,INDEX('BAZA PRAC'!$D$4:$D$61,$P74-4+57),"")</f>
        <v/>
      </c>
      <c r="BW74" s="26">
        <f>IF(58&lt;=$Q74,INDEX('BAZA PRAC'!$D$4:$D$61,$P74-4+58),"")</f>
        <v/>
      </c>
      <c r="BX74" s="20" t="n"/>
      <c r="BY74" s="20" t="n"/>
    </row>
    <row r="75">
      <c r="A75" s="19">
        <f>IF($D75="","",COUNTA($D$11:$D75))</f>
        <v/>
      </c>
      <c r="B75" s="19">
        <f>IF($BX75&lt;&gt;"",$BX75,IF($D75="","",IFERROR(INDEX('BAZA PRAC'!$A$4:$A$61,MATCH($D75,'BAZA PRAC'!$D$4:$D$61,0)),"")))</f>
        <v/>
      </c>
      <c r="C75" s="20" t="n"/>
      <c r="D75" s="21" t="n"/>
      <c r="E75" s="19">
        <f>IF($BY75&lt;&gt;"",$BY75,IF($D75="","",IFERROR(INDEX('BAZA PRAC'!$E$4:$E$61,MATCH($D75,'BAZA PRAC'!$D$4:$D$61,0)),"")))</f>
        <v/>
      </c>
      <c r="F75" s="22" t="n"/>
      <c r="G75" s="23" t="n"/>
      <c r="H75" s="23" t="n"/>
      <c r="I75" s="23" t="n"/>
      <c r="J75" s="24">
        <f>IF($D75="","",N(G75)+N(H75)+N(I75))</f>
        <v/>
      </c>
      <c r="K75" s="24">
        <f>IF($D75="","",N(F75)*J75)</f>
        <v/>
      </c>
      <c r="L75" s="25" t="n"/>
      <c r="M75" s="24">
        <f>IF($D75="","",K75*(1-N(L75)))</f>
        <v/>
      </c>
      <c r="N75" s="21" t="n"/>
      <c r="P75" s="26">
        <f>IFERROR(VLOOKUP($C75,USTAWIENIA!$E$2:$H$8,3,FALSE),4)</f>
        <v/>
      </c>
      <c r="Q75" s="26">
        <f>IFERROR(VLOOKUP($C75,USTAWIENIA!$E$2:$H$8,4,FALSE),58)</f>
        <v/>
      </c>
      <c r="R75" s="26">
        <f>IF(1&lt;=$Q75,INDEX('BAZA PRAC'!$D$4:$D$61,$P75-4+1),"")</f>
        <v/>
      </c>
      <c r="S75" s="26">
        <f>IF(2&lt;=$Q75,INDEX('BAZA PRAC'!$D$4:$D$61,$P75-4+2),"")</f>
        <v/>
      </c>
      <c r="T75" s="26">
        <f>IF(3&lt;=$Q75,INDEX('BAZA PRAC'!$D$4:$D$61,$P75-4+3),"")</f>
        <v/>
      </c>
      <c r="U75" s="26">
        <f>IF(4&lt;=$Q75,INDEX('BAZA PRAC'!$D$4:$D$61,$P75-4+4),"")</f>
        <v/>
      </c>
      <c r="V75" s="26">
        <f>IF(5&lt;=$Q75,INDEX('BAZA PRAC'!$D$4:$D$61,$P75-4+5),"")</f>
        <v/>
      </c>
      <c r="W75" s="26">
        <f>IF(6&lt;=$Q75,INDEX('BAZA PRAC'!$D$4:$D$61,$P75-4+6),"")</f>
        <v/>
      </c>
      <c r="X75" s="26">
        <f>IF(7&lt;=$Q75,INDEX('BAZA PRAC'!$D$4:$D$61,$P75-4+7),"")</f>
        <v/>
      </c>
      <c r="Y75" s="26">
        <f>IF(8&lt;=$Q75,INDEX('BAZA PRAC'!$D$4:$D$61,$P75-4+8),"")</f>
        <v/>
      </c>
      <c r="Z75" s="26">
        <f>IF(9&lt;=$Q75,INDEX('BAZA PRAC'!$D$4:$D$61,$P75-4+9),"")</f>
        <v/>
      </c>
      <c r="AA75" s="26">
        <f>IF(10&lt;=$Q75,INDEX('BAZA PRAC'!$D$4:$D$61,$P75-4+10),"")</f>
        <v/>
      </c>
      <c r="AB75" s="26">
        <f>IF(11&lt;=$Q75,INDEX('BAZA PRAC'!$D$4:$D$61,$P75-4+11),"")</f>
        <v/>
      </c>
      <c r="AC75" s="26">
        <f>IF(12&lt;=$Q75,INDEX('BAZA PRAC'!$D$4:$D$61,$P75-4+12),"")</f>
        <v/>
      </c>
      <c r="AD75" s="26">
        <f>IF(13&lt;=$Q75,INDEX('BAZA PRAC'!$D$4:$D$61,$P75-4+13),"")</f>
        <v/>
      </c>
      <c r="AE75" s="26">
        <f>IF(14&lt;=$Q75,INDEX('BAZA PRAC'!$D$4:$D$61,$P75-4+14),"")</f>
        <v/>
      </c>
      <c r="AF75" s="26">
        <f>IF(15&lt;=$Q75,INDEX('BAZA PRAC'!$D$4:$D$61,$P75-4+15),"")</f>
        <v/>
      </c>
      <c r="AG75" s="26">
        <f>IF(16&lt;=$Q75,INDEX('BAZA PRAC'!$D$4:$D$61,$P75-4+16),"")</f>
        <v/>
      </c>
      <c r="AH75" s="26">
        <f>IF(17&lt;=$Q75,INDEX('BAZA PRAC'!$D$4:$D$61,$P75-4+17),"")</f>
        <v/>
      </c>
      <c r="AI75" s="26">
        <f>IF(18&lt;=$Q75,INDEX('BAZA PRAC'!$D$4:$D$61,$P75-4+18),"")</f>
        <v/>
      </c>
      <c r="AJ75" s="26">
        <f>IF(19&lt;=$Q75,INDEX('BAZA PRAC'!$D$4:$D$61,$P75-4+19),"")</f>
        <v/>
      </c>
      <c r="AK75" s="26">
        <f>IF(20&lt;=$Q75,INDEX('BAZA PRAC'!$D$4:$D$61,$P75-4+20),"")</f>
        <v/>
      </c>
      <c r="AL75" s="26">
        <f>IF(21&lt;=$Q75,INDEX('BAZA PRAC'!$D$4:$D$61,$P75-4+21),"")</f>
        <v/>
      </c>
      <c r="AM75" s="26">
        <f>IF(22&lt;=$Q75,INDEX('BAZA PRAC'!$D$4:$D$61,$P75-4+22),"")</f>
        <v/>
      </c>
      <c r="AN75" s="26">
        <f>IF(23&lt;=$Q75,INDEX('BAZA PRAC'!$D$4:$D$61,$P75-4+23),"")</f>
        <v/>
      </c>
      <c r="AO75" s="26">
        <f>IF(24&lt;=$Q75,INDEX('BAZA PRAC'!$D$4:$D$61,$P75-4+24),"")</f>
        <v/>
      </c>
      <c r="AP75" s="26">
        <f>IF(25&lt;=$Q75,INDEX('BAZA PRAC'!$D$4:$D$61,$P75-4+25),"")</f>
        <v/>
      </c>
      <c r="AQ75" s="26">
        <f>IF(26&lt;=$Q75,INDEX('BAZA PRAC'!$D$4:$D$61,$P75-4+26),"")</f>
        <v/>
      </c>
      <c r="AR75" s="26">
        <f>IF(27&lt;=$Q75,INDEX('BAZA PRAC'!$D$4:$D$61,$P75-4+27),"")</f>
        <v/>
      </c>
      <c r="AS75" s="26">
        <f>IF(28&lt;=$Q75,INDEX('BAZA PRAC'!$D$4:$D$61,$P75-4+28),"")</f>
        <v/>
      </c>
      <c r="AT75" s="26">
        <f>IF(29&lt;=$Q75,INDEX('BAZA PRAC'!$D$4:$D$61,$P75-4+29),"")</f>
        <v/>
      </c>
      <c r="AU75" s="26">
        <f>IF(30&lt;=$Q75,INDEX('BAZA PRAC'!$D$4:$D$61,$P75-4+30),"")</f>
        <v/>
      </c>
      <c r="AV75" s="26">
        <f>IF(31&lt;=$Q75,INDEX('BAZA PRAC'!$D$4:$D$61,$P75-4+31),"")</f>
        <v/>
      </c>
      <c r="AW75" s="26">
        <f>IF(32&lt;=$Q75,INDEX('BAZA PRAC'!$D$4:$D$61,$P75-4+32),"")</f>
        <v/>
      </c>
      <c r="AX75" s="26">
        <f>IF(33&lt;=$Q75,INDEX('BAZA PRAC'!$D$4:$D$61,$P75-4+33),"")</f>
        <v/>
      </c>
      <c r="AY75" s="26">
        <f>IF(34&lt;=$Q75,INDEX('BAZA PRAC'!$D$4:$D$61,$P75-4+34),"")</f>
        <v/>
      </c>
      <c r="AZ75" s="26">
        <f>IF(35&lt;=$Q75,INDEX('BAZA PRAC'!$D$4:$D$61,$P75-4+35),"")</f>
        <v/>
      </c>
      <c r="BA75" s="26">
        <f>IF(36&lt;=$Q75,INDEX('BAZA PRAC'!$D$4:$D$61,$P75-4+36),"")</f>
        <v/>
      </c>
      <c r="BB75" s="26">
        <f>IF(37&lt;=$Q75,INDEX('BAZA PRAC'!$D$4:$D$61,$P75-4+37),"")</f>
        <v/>
      </c>
      <c r="BC75" s="26">
        <f>IF(38&lt;=$Q75,INDEX('BAZA PRAC'!$D$4:$D$61,$P75-4+38),"")</f>
        <v/>
      </c>
      <c r="BD75" s="26">
        <f>IF(39&lt;=$Q75,INDEX('BAZA PRAC'!$D$4:$D$61,$P75-4+39),"")</f>
        <v/>
      </c>
      <c r="BE75" s="26">
        <f>IF(40&lt;=$Q75,INDEX('BAZA PRAC'!$D$4:$D$61,$P75-4+40),"")</f>
        <v/>
      </c>
      <c r="BF75" s="26">
        <f>IF(41&lt;=$Q75,INDEX('BAZA PRAC'!$D$4:$D$61,$P75-4+41),"")</f>
        <v/>
      </c>
      <c r="BG75" s="26">
        <f>IF(42&lt;=$Q75,INDEX('BAZA PRAC'!$D$4:$D$61,$P75-4+42),"")</f>
        <v/>
      </c>
      <c r="BH75" s="26">
        <f>IF(43&lt;=$Q75,INDEX('BAZA PRAC'!$D$4:$D$61,$P75-4+43),"")</f>
        <v/>
      </c>
      <c r="BI75" s="26">
        <f>IF(44&lt;=$Q75,INDEX('BAZA PRAC'!$D$4:$D$61,$P75-4+44),"")</f>
        <v/>
      </c>
      <c r="BJ75" s="26">
        <f>IF(45&lt;=$Q75,INDEX('BAZA PRAC'!$D$4:$D$61,$P75-4+45),"")</f>
        <v/>
      </c>
      <c r="BK75" s="26">
        <f>IF(46&lt;=$Q75,INDEX('BAZA PRAC'!$D$4:$D$61,$P75-4+46),"")</f>
        <v/>
      </c>
      <c r="BL75" s="26">
        <f>IF(47&lt;=$Q75,INDEX('BAZA PRAC'!$D$4:$D$61,$P75-4+47),"")</f>
        <v/>
      </c>
      <c r="BM75" s="26">
        <f>IF(48&lt;=$Q75,INDEX('BAZA PRAC'!$D$4:$D$61,$P75-4+48),"")</f>
        <v/>
      </c>
      <c r="BN75" s="26">
        <f>IF(49&lt;=$Q75,INDEX('BAZA PRAC'!$D$4:$D$61,$P75-4+49),"")</f>
        <v/>
      </c>
      <c r="BO75" s="26">
        <f>IF(50&lt;=$Q75,INDEX('BAZA PRAC'!$D$4:$D$61,$P75-4+50),"")</f>
        <v/>
      </c>
      <c r="BP75" s="26">
        <f>IF(51&lt;=$Q75,INDEX('BAZA PRAC'!$D$4:$D$61,$P75-4+51),"")</f>
        <v/>
      </c>
      <c r="BQ75" s="26">
        <f>IF(52&lt;=$Q75,INDEX('BAZA PRAC'!$D$4:$D$61,$P75-4+52),"")</f>
        <v/>
      </c>
      <c r="BR75" s="26">
        <f>IF(53&lt;=$Q75,INDEX('BAZA PRAC'!$D$4:$D$61,$P75-4+53),"")</f>
        <v/>
      </c>
      <c r="BS75" s="26">
        <f>IF(54&lt;=$Q75,INDEX('BAZA PRAC'!$D$4:$D$61,$P75-4+54),"")</f>
        <v/>
      </c>
      <c r="BT75" s="26">
        <f>IF(55&lt;=$Q75,INDEX('BAZA PRAC'!$D$4:$D$61,$P75-4+55),"")</f>
        <v/>
      </c>
      <c r="BU75" s="26">
        <f>IF(56&lt;=$Q75,INDEX('BAZA PRAC'!$D$4:$D$61,$P75-4+56),"")</f>
        <v/>
      </c>
      <c r="BV75" s="26">
        <f>IF(57&lt;=$Q75,INDEX('BAZA PRAC'!$D$4:$D$61,$P75-4+57),"")</f>
        <v/>
      </c>
      <c r="BW75" s="26">
        <f>IF(58&lt;=$Q75,INDEX('BAZA PRAC'!$D$4:$D$61,$P75-4+58),"")</f>
        <v/>
      </c>
      <c r="BX75" s="20" t="n"/>
      <c r="BY75" s="20" t="n"/>
    </row>
    <row r="76">
      <c r="A76" s="27">
        <f>IF($D76="","",COUNTA($D$11:$D76))</f>
        <v/>
      </c>
      <c r="B76" s="27">
        <f>IF($BX76&lt;&gt;"",$BX76,IF($D76="","",IFERROR(INDEX('BAZA PRAC'!$A$4:$A$61,MATCH($D76,'BAZA PRAC'!$D$4:$D$61,0)),"")))</f>
        <v/>
      </c>
      <c r="C76" s="20" t="n"/>
      <c r="D76" s="21" t="n"/>
      <c r="E76" s="27">
        <f>IF($BY76&lt;&gt;"",$BY76,IF($D76="","",IFERROR(INDEX('BAZA PRAC'!$E$4:$E$61,MATCH($D76,'BAZA PRAC'!$D$4:$D$61,0)),"")))</f>
        <v/>
      </c>
      <c r="F76" s="22" t="n"/>
      <c r="G76" s="23" t="n"/>
      <c r="H76" s="23" t="n"/>
      <c r="I76" s="23" t="n"/>
      <c r="J76" s="28">
        <f>IF($D76="","",N(G76)+N(H76)+N(I76))</f>
        <v/>
      </c>
      <c r="K76" s="28">
        <f>IF($D76="","",N(F76)*J76)</f>
        <v/>
      </c>
      <c r="L76" s="25" t="n"/>
      <c r="M76" s="28">
        <f>IF($D76="","",K76*(1-N(L76)))</f>
        <v/>
      </c>
      <c r="N76" s="21" t="n"/>
      <c r="P76" s="26">
        <f>IFERROR(VLOOKUP($C76,USTAWIENIA!$E$2:$H$8,3,FALSE),4)</f>
        <v/>
      </c>
      <c r="Q76" s="26">
        <f>IFERROR(VLOOKUP($C76,USTAWIENIA!$E$2:$H$8,4,FALSE),58)</f>
        <v/>
      </c>
      <c r="R76" s="26">
        <f>IF(1&lt;=$Q76,INDEX('BAZA PRAC'!$D$4:$D$61,$P76-4+1),"")</f>
        <v/>
      </c>
      <c r="S76" s="26">
        <f>IF(2&lt;=$Q76,INDEX('BAZA PRAC'!$D$4:$D$61,$P76-4+2),"")</f>
        <v/>
      </c>
      <c r="T76" s="26">
        <f>IF(3&lt;=$Q76,INDEX('BAZA PRAC'!$D$4:$D$61,$P76-4+3),"")</f>
        <v/>
      </c>
      <c r="U76" s="26">
        <f>IF(4&lt;=$Q76,INDEX('BAZA PRAC'!$D$4:$D$61,$P76-4+4),"")</f>
        <v/>
      </c>
      <c r="V76" s="26">
        <f>IF(5&lt;=$Q76,INDEX('BAZA PRAC'!$D$4:$D$61,$P76-4+5),"")</f>
        <v/>
      </c>
      <c r="W76" s="26">
        <f>IF(6&lt;=$Q76,INDEX('BAZA PRAC'!$D$4:$D$61,$P76-4+6),"")</f>
        <v/>
      </c>
      <c r="X76" s="26">
        <f>IF(7&lt;=$Q76,INDEX('BAZA PRAC'!$D$4:$D$61,$P76-4+7),"")</f>
        <v/>
      </c>
      <c r="Y76" s="26">
        <f>IF(8&lt;=$Q76,INDEX('BAZA PRAC'!$D$4:$D$61,$P76-4+8),"")</f>
        <v/>
      </c>
      <c r="Z76" s="26">
        <f>IF(9&lt;=$Q76,INDEX('BAZA PRAC'!$D$4:$D$61,$P76-4+9),"")</f>
        <v/>
      </c>
      <c r="AA76" s="26">
        <f>IF(10&lt;=$Q76,INDEX('BAZA PRAC'!$D$4:$D$61,$P76-4+10),"")</f>
        <v/>
      </c>
      <c r="AB76" s="26">
        <f>IF(11&lt;=$Q76,INDEX('BAZA PRAC'!$D$4:$D$61,$P76-4+11),"")</f>
        <v/>
      </c>
      <c r="AC76" s="26">
        <f>IF(12&lt;=$Q76,INDEX('BAZA PRAC'!$D$4:$D$61,$P76-4+12),"")</f>
        <v/>
      </c>
      <c r="AD76" s="26">
        <f>IF(13&lt;=$Q76,INDEX('BAZA PRAC'!$D$4:$D$61,$P76-4+13),"")</f>
        <v/>
      </c>
      <c r="AE76" s="26">
        <f>IF(14&lt;=$Q76,INDEX('BAZA PRAC'!$D$4:$D$61,$P76-4+14),"")</f>
        <v/>
      </c>
      <c r="AF76" s="26">
        <f>IF(15&lt;=$Q76,INDEX('BAZA PRAC'!$D$4:$D$61,$P76-4+15),"")</f>
        <v/>
      </c>
      <c r="AG76" s="26">
        <f>IF(16&lt;=$Q76,INDEX('BAZA PRAC'!$D$4:$D$61,$P76-4+16),"")</f>
        <v/>
      </c>
      <c r="AH76" s="26">
        <f>IF(17&lt;=$Q76,INDEX('BAZA PRAC'!$D$4:$D$61,$P76-4+17),"")</f>
        <v/>
      </c>
      <c r="AI76" s="26">
        <f>IF(18&lt;=$Q76,INDEX('BAZA PRAC'!$D$4:$D$61,$P76-4+18),"")</f>
        <v/>
      </c>
      <c r="AJ76" s="26">
        <f>IF(19&lt;=$Q76,INDEX('BAZA PRAC'!$D$4:$D$61,$P76-4+19),"")</f>
        <v/>
      </c>
      <c r="AK76" s="26">
        <f>IF(20&lt;=$Q76,INDEX('BAZA PRAC'!$D$4:$D$61,$P76-4+20),"")</f>
        <v/>
      </c>
      <c r="AL76" s="26">
        <f>IF(21&lt;=$Q76,INDEX('BAZA PRAC'!$D$4:$D$61,$P76-4+21),"")</f>
        <v/>
      </c>
      <c r="AM76" s="26">
        <f>IF(22&lt;=$Q76,INDEX('BAZA PRAC'!$D$4:$D$61,$P76-4+22),"")</f>
        <v/>
      </c>
      <c r="AN76" s="26">
        <f>IF(23&lt;=$Q76,INDEX('BAZA PRAC'!$D$4:$D$61,$P76-4+23),"")</f>
        <v/>
      </c>
      <c r="AO76" s="26">
        <f>IF(24&lt;=$Q76,INDEX('BAZA PRAC'!$D$4:$D$61,$P76-4+24),"")</f>
        <v/>
      </c>
      <c r="AP76" s="26">
        <f>IF(25&lt;=$Q76,INDEX('BAZA PRAC'!$D$4:$D$61,$P76-4+25),"")</f>
        <v/>
      </c>
      <c r="AQ76" s="26">
        <f>IF(26&lt;=$Q76,INDEX('BAZA PRAC'!$D$4:$D$61,$P76-4+26),"")</f>
        <v/>
      </c>
      <c r="AR76" s="26">
        <f>IF(27&lt;=$Q76,INDEX('BAZA PRAC'!$D$4:$D$61,$P76-4+27),"")</f>
        <v/>
      </c>
      <c r="AS76" s="26">
        <f>IF(28&lt;=$Q76,INDEX('BAZA PRAC'!$D$4:$D$61,$P76-4+28),"")</f>
        <v/>
      </c>
      <c r="AT76" s="26">
        <f>IF(29&lt;=$Q76,INDEX('BAZA PRAC'!$D$4:$D$61,$P76-4+29),"")</f>
        <v/>
      </c>
      <c r="AU76" s="26">
        <f>IF(30&lt;=$Q76,INDEX('BAZA PRAC'!$D$4:$D$61,$P76-4+30),"")</f>
        <v/>
      </c>
      <c r="AV76" s="26">
        <f>IF(31&lt;=$Q76,INDEX('BAZA PRAC'!$D$4:$D$61,$P76-4+31),"")</f>
        <v/>
      </c>
      <c r="AW76" s="26">
        <f>IF(32&lt;=$Q76,INDEX('BAZA PRAC'!$D$4:$D$61,$P76-4+32),"")</f>
        <v/>
      </c>
      <c r="AX76" s="26">
        <f>IF(33&lt;=$Q76,INDEX('BAZA PRAC'!$D$4:$D$61,$P76-4+33),"")</f>
        <v/>
      </c>
      <c r="AY76" s="26">
        <f>IF(34&lt;=$Q76,INDEX('BAZA PRAC'!$D$4:$D$61,$P76-4+34),"")</f>
        <v/>
      </c>
      <c r="AZ76" s="26">
        <f>IF(35&lt;=$Q76,INDEX('BAZA PRAC'!$D$4:$D$61,$P76-4+35),"")</f>
        <v/>
      </c>
      <c r="BA76" s="26">
        <f>IF(36&lt;=$Q76,INDEX('BAZA PRAC'!$D$4:$D$61,$P76-4+36),"")</f>
        <v/>
      </c>
      <c r="BB76" s="26">
        <f>IF(37&lt;=$Q76,INDEX('BAZA PRAC'!$D$4:$D$61,$P76-4+37),"")</f>
        <v/>
      </c>
      <c r="BC76" s="26">
        <f>IF(38&lt;=$Q76,INDEX('BAZA PRAC'!$D$4:$D$61,$P76-4+38),"")</f>
        <v/>
      </c>
      <c r="BD76" s="26">
        <f>IF(39&lt;=$Q76,INDEX('BAZA PRAC'!$D$4:$D$61,$P76-4+39),"")</f>
        <v/>
      </c>
      <c r="BE76" s="26">
        <f>IF(40&lt;=$Q76,INDEX('BAZA PRAC'!$D$4:$D$61,$P76-4+40),"")</f>
        <v/>
      </c>
      <c r="BF76" s="26">
        <f>IF(41&lt;=$Q76,INDEX('BAZA PRAC'!$D$4:$D$61,$P76-4+41),"")</f>
        <v/>
      </c>
      <c r="BG76" s="26">
        <f>IF(42&lt;=$Q76,INDEX('BAZA PRAC'!$D$4:$D$61,$P76-4+42),"")</f>
        <v/>
      </c>
      <c r="BH76" s="26">
        <f>IF(43&lt;=$Q76,INDEX('BAZA PRAC'!$D$4:$D$61,$P76-4+43),"")</f>
        <v/>
      </c>
      <c r="BI76" s="26">
        <f>IF(44&lt;=$Q76,INDEX('BAZA PRAC'!$D$4:$D$61,$P76-4+44),"")</f>
        <v/>
      </c>
      <c r="BJ76" s="26">
        <f>IF(45&lt;=$Q76,INDEX('BAZA PRAC'!$D$4:$D$61,$P76-4+45),"")</f>
        <v/>
      </c>
      <c r="BK76" s="26">
        <f>IF(46&lt;=$Q76,INDEX('BAZA PRAC'!$D$4:$D$61,$P76-4+46),"")</f>
        <v/>
      </c>
      <c r="BL76" s="26">
        <f>IF(47&lt;=$Q76,INDEX('BAZA PRAC'!$D$4:$D$61,$P76-4+47),"")</f>
        <v/>
      </c>
      <c r="BM76" s="26">
        <f>IF(48&lt;=$Q76,INDEX('BAZA PRAC'!$D$4:$D$61,$P76-4+48),"")</f>
        <v/>
      </c>
      <c r="BN76" s="26">
        <f>IF(49&lt;=$Q76,INDEX('BAZA PRAC'!$D$4:$D$61,$P76-4+49),"")</f>
        <v/>
      </c>
      <c r="BO76" s="26">
        <f>IF(50&lt;=$Q76,INDEX('BAZA PRAC'!$D$4:$D$61,$P76-4+50),"")</f>
        <v/>
      </c>
      <c r="BP76" s="26">
        <f>IF(51&lt;=$Q76,INDEX('BAZA PRAC'!$D$4:$D$61,$P76-4+51),"")</f>
        <v/>
      </c>
      <c r="BQ76" s="26">
        <f>IF(52&lt;=$Q76,INDEX('BAZA PRAC'!$D$4:$D$61,$P76-4+52),"")</f>
        <v/>
      </c>
      <c r="BR76" s="26">
        <f>IF(53&lt;=$Q76,INDEX('BAZA PRAC'!$D$4:$D$61,$P76-4+53),"")</f>
        <v/>
      </c>
      <c r="BS76" s="26">
        <f>IF(54&lt;=$Q76,INDEX('BAZA PRAC'!$D$4:$D$61,$P76-4+54),"")</f>
        <v/>
      </c>
      <c r="BT76" s="26">
        <f>IF(55&lt;=$Q76,INDEX('BAZA PRAC'!$D$4:$D$61,$P76-4+55),"")</f>
        <v/>
      </c>
      <c r="BU76" s="26">
        <f>IF(56&lt;=$Q76,INDEX('BAZA PRAC'!$D$4:$D$61,$P76-4+56),"")</f>
        <v/>
      </c>
      <c r="BV76" s="26">
        <f>IF(57&lt;=$Q76,INDEX('BAZA PRAC'!$D$4:$D$61,$P76-4+57),"")</f>
        <v/>
      </c>
      <c r="BW76" s="26">
        <f>IF(58&lt;=$Q76,INDEX('BAZA PRAC'!$D$4:$D$61,$P76-4+58),"")</f>
        <v/>
      </c>
      <c r="BX76" s="20" t="n"/>
      <c r="BY76" s="20" t="n"/>
    </row>
    <row r="77">
      <c r="A77" s="19">
        <f>IF($D77="","",COUNTA($D$11:$D77))</f>
        <v/>
      </c>
      <c r="B77" s="19">
        <f>IF($BX77&lt;&gt;"",$BX77,IF($D77="","",IFERROR(INDEX('BAZA PRAC'!$A$4:$A$61,MATCH($D77,'BAZA PRAC'!$D$4:$D$61,0)),"")))</f>
        <v/>
      </c>
      <c r="C77" s="20" t="n"/>
      <c r="D77" s="21" t="n"/>
      <c r="E77" s="19">
        <f>IF($BY77&lt;&gt;"",$BY77,IF($D77="","",IFERROR(INDEX('BAZA PRAC'!$E$4:$E$61,MATCH($D77,'BAZA PRAC'!$D$4:$D$61,0)),"")))</f>
        <v/>
      </c>
      <c r="F77" s="22" t="n"/>
      <c r="G77" s="23" t="n"/>
      <c r="H77" s="23" t="n"/>
      <c r="I77" s="23" t="n"/>
      <c r="J77" s="24">
        <f>IF($D77="","",N(G77)+N(H77)+N(I77))</f>
        <v/>
      </c>
      <c r="K77" s="24">
        <f>IF($D77="","",N(F77)*J77)</f>
        <v/>
      </c>
      <c r="L77" s="25" t="n"/>
      <c r="M77" s="24">
        <f>IF($D77="","",K77*(1-N(L77)))</f>
        <v/>
      </c>
      <c r="N77" s="21" t="n"/>
      <c r="P77" s="26">
        <f>IFERROR(VLOOKUP($C77,USTAWIENIA!$E$2:$H$8,3,FALSE),4)</f>
        <v/>
      </c>
      <c r="Q77" s="26">
        <f>IFERROR(VLOOKUP($C77,USTAWIENIA!$E$2:$H$8,4,FALSE),58)</f>
        <v/>
      </c>
      <c r="R77" s="26">
        <f>IF(1&lt;=$Q77,INDEX('BAZA PRAC'!$D$4:$D$61,$P77-4+1),"")</f>
        <v/>
      </c>
      <c r="S77" s="26">
        <f>IF(2&lt;=$Q77,INDEX('BAZA PRAC'!$D$4:$D$61,$P77-4+2),"")</f>
        <v/>
      </c>
      <c r="T77" s="26">
        <f>IF(3&lt;=$Q77,INDEX('BAZA PRAC'!$D$4:$D$61,$P77-4+3),"")</f>
        <v/>
      </c>
      <c r="U77" s="26">
        <f>IF(4&lt;=$Q77,INDEX('BAZA PRAC'!$D$4:$D$61,$P77-4+4),"")</f>
        <v/>
      </c>
      <c r="V77" s="26">
        <f>IF(5&lt;=$Q77,INDEX('BAZA PRAC'!$D$4:$D$61,$P77-4+5),"")</f>
        <v/>
      </c>
      <c r="W77" s="26">
        <f>IF(6&lt;=$Q77,INDEX('BAZA PRAC'!$D$4:$D$61,$P77-4+6),"")</f>
        <v/>
      </c>
      <c r="X77" s="26">
        <f>IF(7&lt;=$Q77,INDEX('BAZA PRAC'!$D$4:$D$61,$P77-4+7),"")</f>
        <v/>
      </c>
      <c r="Y77" s="26">
        <f>IF(8&lt;=$Q77,INDEX('BAZA PRAC'!$D$4:$D$61,$P77-4+8),"")</f>
        <v/>
      </c>
      <c r="Z77" s="26">
        <f>IF(9&lt;=$Q77,INDEX('BAZA PRAC'!$D$4:$D$61,$P77-4+9),"")</f>
        <v/>
      </c>
      <c r="AA77" s="26">
        <f>IF(10&lt;=$Q77,INDEX('BAZA PRAC'!$D$4:$D$61,$P77-4+10),"")</f>
        <v/>
      </c>
      <c r="AB77" s="26">
        <f>IF(11&lt;=$Q77,INDEX('BAZA PRAC'!$D$4:$D$61,$P77-4+11),"")</f>
        <v/>
      </c>
      <c r="AC77" s="26">
        <f>IF(12&lt;=$Q77,INDEX('BAZA PRAC'!$D$4:$D$61,$P77-4+12),"")</f>
        <v/>
      </c>
      <c r="AD77" s="26">
        <f>IF(13&lt;=$Q77,INDEX('BAZA PRAC'!$D$4:$D$61,$P77-4+13),"")</f>
        <v/>
      </c>
      <c r="AE77" s="26">
        <f>IF(14&lt;=$Q77,INDEX('BAZA PRAC'!$D$4:$D$61,$P77-4+14),"")</f>
        <v/>
      </c>
      <c r="AF77" s="26">
        <f>IF(15&lt;=$Q77,INDEX('BAZA PRAC'!$D$4:$D$61,$P77-4+15),"")</f>
        <v/>
      </c>
      <c r="AG77" s="26">
        <f>IF(16&lt;=$Q77,INDEX('BAZA PRAC'!$D$4:$D$61,$P77-4+16),"")</f>
        <v/>
      </c>
      <c r="AH77" s="26">
        <f>IF(17&lt;=$Q77,INDEX('BAZA PRAC'!$D$4:$D$61,$P77-4+17),"")</f>
        <v/>
      </c>
      <c r="AI77" s="26">
        <f>IF(18&lt;=$Q77,INDEX('BAZA PRAC'!$D$4:$D$61,$P77-4+18),"")</f>
        <v/>
      </c>
      <c r="AJ77" s="26">
        <f>IF(19&lt;=$Q77,INDEX('BAZA PRAC'!$D$4:$D$61,$P77-4+19),"")</f>
        <v/>
      </c>
      <c r="AK77" s="26">
        <f>IF(20&lt;=$Q77,INDEX('BAZA PRAC'!$D$4:$D$61,$P77-4+20),"")</f>
        <v/>
      </c>
      <c r="AL77" s="26">
        <f>IF(21&lt;=$Q77,INDEX('BAZA PRAC'!$D$4:$D$61,$P77-4+21),"")</f>
        <v/>
      </c>
      <c r="AM77" s="26">
        <f>IF(22&lt;=$Q77,INDEX('BAZA PRAC'!$D$4:$D$61,$P77-4+22),"")</f>
        <v/>
      </c>
      <c r="AN77" s="26">
        <f>IF(23&lt;=$Q77,INDEX('BAZA PRAC'!$D$4:$D$61,$P77-4+23),"")</f>
        <v/>
      </c>
      <c r="AO77" s="26">
        <f>IF(24&lt;=$Q77,INDEX('BAZA PRAC'!$D$4:$D$61,$P77-4+24),"")</f>
        <v/>
      </c>
      <c r="AP77" s="26">
        <f>IF(25&lt;=$Q77,INDEX('BAZA PRAC'!$D$4:$D$61,$P77-4+25),"")</f>
        <v/>
      </c>
      <c r="AQ77" s="26">
        <f>IF(26&lt;=$Q77,INDEX('BAZA PRAC'!$D$4:$D$61,$P77-4+26),"")</f>
        <v/>
      </c>
      <c r="AR77" s="26">
        <f>IF(27&lt;=$Q77,INDEX('BAZA PRAC'!$D$4:$D$61,$P77-4+27),"")</f>
        <v/>
      </c>
      <c r="AS77" s="26">
        <f>IF(28&lt;=$Q77,INDEX('BAZA PRAC'!$D$4:$D$61,$P77-4+28),"")</f>
        <v/>
      </c>
      <c r="AT77" s="26">
        <f>IF(29&lt;=$Q77,INDEX('BAZA PRAC'!$D$4:$D$61,$P77-4+29),"")</f>
        <v/>
      </c>
      <c r="AU77" s="26">
        <f>IF(30&lt;=$Q77,INDEX('BAZA PRAC'!$D$4:$D$61,$P77-4+30),"")</f>
        <v/>
      </c>
      <c r="AV77" s="26">
        <f>IF(31&lt;=$Q77,INDEX('BAZA PRAC'!$D$4:$D$61,$P77-4+31),"")</f>
        <v/>
      </c>
      <c r="AW77" s="26">
        <f>IF(32&lt;=$Q77,INDEX('BAZA PRAC'!$D$4:$D$61,$P77-4+32),"")</f>
        <v/>
      </c>
      <c r="AX77" s="26">
        <f>IF(33&lt;=$Q77,INDEX('BAZA PRAC'!$D$4:$D$61,$P77-4+33),"")</f>
        <v/>
      </c>
      <c r="AY77" s="26">
        <f>IF(34&lt;=$Q77,INDEX('BAZA PRAC'!$D$4:$D$61,$P77-4+34),"")</f>
        <v/>
      </c>
      <c r="AZ77" s="26">
        <f>IF(35&lt;=$Q77,INDEX('BAZA PRAC'!$D$4:$D$61,$P77-4+35),"")</f>
        <v/>
      </c>
      <c r="BA77" s="26">
        <f>IF(36&lt;=$Q77,INDEX('BAZA PRAC'!$D$4:$D$61,$P77-4+36),"")</f>
        <v/>
      </c>
      <c r="BB77" s="26">
        <f>IF(37&lt;=$Q77,INDEX('BAZA PRAC'!$D$4:$D$61,$P77-4+37),"")</f>
        <v/>
      </c>
      <c r="BC77" s="26">
        <f>IF(38&lt;=$Q77,INDEX('BAZA PRAC'!$D$4:$D$61,$P77-4+38),"")</f>
        <v/>
      </c>
      <c r="BD77" s="26">
        <f>IF(39&lt;=$Q77,INDEX('BAZA PRAC'!$D$4:$D$61,$P77-4+39),"")</f>
        <v/>
      </c>
      <c r="BE77" s="26">
        <f>IF(40&lt;=$Q77,INDEX('BAZA PRAC'!$D$4:$D$61,$P77-4+40),"")</f>
        <v/>
      </c>
      <c r="BF77" s="26">
        <f>IF(41&lt;=$Q77,INDEX('BAZA PRAC'!$D$4:$D$61,$P77-4+41),"")</f>
        <v/>
      </c>
      <c r="BG77" s="26">
        <f>IF(42&lt;=$Q77,INDEX('BAZA PRAC'!$D$4:$D$61,$P77-4+42),"")</f>
        <v/>
      </c>
      <c r="BH77" s="26">
        <f>IF(43&lt;=$Q77,INDEX('BAZA PRAC'!$D$4:$D$61,$P77-4+43),"")</f>
        <v/>
      </c>
      <c r="BI77" s="26">
        <f>IF(44&lt;=$Q77,INDEX('BAZA PRAC'!$D$4:$D$61,$P77-4+44),"")</f>
        <v/>
      </c>
      <c r="BJ77" s="26">
        <f>IF(45&lt;=$Q77,INDEX('BAZA PRAC'!$D$4:$D$61,$P77-4+45),"")</f>
        <v/>
      </c>
      <c r="BK77" s="26">
        <f>IF(46&lt;=$Q77,INDEX('BAZA PRAC'!$D$4:$D$61,$P77-4+46),"")</f>
        <v/>
      </c>
      <c r="BL77" s="26">
        <f>IF(47&lt;=$Q77,INDEX('BAZA PRAC'!$D$4:$D$61,$P77-4+47),"")</f>
        <v/>
      </c>
      <c r="BM77" s="26">
        <f>IF(48&lt;=$Q77,INDEX('BAZA PRAC'!$D$4:$D$61,$P77-4+48),"")</f>
        <v/>
      </c>
      <c r="BN77" s="26">
        <f>IF(49&lt;=$Q77,INDEX('BAZA PRAC'!$D$4:$D$61,$P77-4+49),"")</f>
        <v/>
      </c>
      <c r="BO77" s="26">
        <f>IF(50&lt;=$Q77,INDEX('BAZA PRAC'!$D$4:$D$61,$P77-4+50),"")</f>
        <v/>
      </c>
      <c r="BP77" s="26">
        <f>IF(51&lt;=$Q77,INDEX('BAZA PRAC'!$D$4:$D$61,$P77-4+51),"")</f>
        <v/>
      </c>
      <c r="BQ77" s="26">
        <f>IF(52&lt;=$Q77,INDEX('BAZA PRAC'!$D$4:$D$61,$P77-4+52),"")</f>
        <v/>
      </c>
      <c r="BR77" s="26">
        <f>IF(53&lt;=$Q77,INDEX('BAZA PRAC'!$D$4:$D$61,$P77-4+53),"")</f>
        <v/>
      </c>
      <c r="BS77" s="26">
        <f>IF(54&lt;=$Q77,INDEX('BAZA PRAC'!$D$4:$D$61,$P77-4+54),"")</f>
        <v/>
      </c>
      <c r="BT77" s="26">
        <f>IF(55&lt;=$Q77,INDEX('BAZA PRAC'!$D$4:$D$61,$P77-4+55),"")</f>
        <v/>
      </c>
      <c r="BU77" s="26">
        <f>IF(56&lt;=$Q77,INDEX('BAZA PRAC'!$D$4:$D$61,$P77-4+56),"")</f>
        <v/>
      </c>
      <c r="BV77" s="26">
        <f>IF(57&lt;=$Q77,INDEX('BAZA PRAC'!$D$4:$D$61,$P77-4+57),"")</f>
        <v/>
      </c>
      <c r="BW77" s="26">
        <f>IF(58&lt;=$Q77,INDEX('BAZA PRAC'!$D$4:$D$61,$P77-4+58),"")</f>
        <v/>
      </c>
      <c r="BX77" s="20" t="n"/>
      <c r="BY77" s="20" t="n"/>
    </row>
    <row r="78">
      <c r="A78" s="27">
        <f>IF($D78="","",COUNTA($D$11:$D78))</f>
        <v/>
      </c>
      <c r="B78" s="27">
        <f>IF($BX78&lt;&gt;"",$BX78,IF($D78="","",IFERROR(INDEX('BAZA PRAC'!$A$4:$A$61,MATCH($D78,'BAZA PRAC'!$D$4:$D$61,0)),"")))</f>
        <v/>
      </c>
      <c r="C78" s="20" t="n"/>
      <c r="D78" s="21" t="n"/>
      <c r="E78" s="27">
        <f>IF($BY78&lt;&gt;"",$BY78,IF($D78="","",IFERROR(INDEX('BAZA PRAC'!$E$4:$E$61,MATCH($D78,'BAZA PRAC'!$D$4:$D$61,0)),"")))</f>
        <v/>
      </c>
      <c r="F78" s="22" t="n"/>
      <c r="G78" s="23" t="n"/>
      <c r="H78" s="23" t="n"/>
      <c r="I78" s="23" t="n"/>
      <c r="J78" s="28">
        <f>IF($D78="","",N(G78)+N(H78)+N(I78))</f>
        <v/>
      </c>
      <c r="K78" s="28">
        <f>IF($D78="","",N(F78)*J78)</f>
        <v/>
      </c>
      <c r="L78" s="25" t="n"/>
      <c r="M78" s="28">
        <f>IF($D78="","",K78*(1-N(L78)))</f>
        <v/>
      </c>
      <c r="N78" s="21" t="n"/>
      <c r="P78" s="26">
        <f>IFERROR(VLOOKUP($C78,USTAWIENIA!$E$2:$H$8,3,FALSE),4)</f>
        <v/>
      </c>
      <c r="Q78" s="26">
        <f>IFERROR(VLOOKUP($C78,USTAWIENIA!$E$2:$H$8,4,FALSE),58)</f>
        <v/>
      </c>
      <c r="R78" s="26">
        <f>IF(1&lt;=$Q78,INDEX('BAZA PRAC'!$D$4:$D$61,$P78-4+1),"")</f>
        <v/>
      </c>
      <c r="S78" s="26">
        <f>IF(2&lt;=$Q78,INDEX('BAZA PRAC'!$D$4:$D$61,$P78-4+2),"")</f>
        <v/>
      </c>
      <c r="T78" s="26">
        <f>IF(3&lt;=$Q78,INDEX('BAZA PRAC'!$D$4:$D$61,$P78-4+3),"")</f>
        <v/>
      </c>
      <c r="U78" s="26">
        <f>IF(4&lt;=$Q78,INDEX('BAZA PRAC'!$D$4:$D$61,$P78-4+4),"")</f>
        <v/>
      </c>
      <c r="V78" s="26">
        <f>IF(5&lt;=$Q78,INDEX('BAZA PRAC'!$D$4:$D$61,$P78-4+5),"")</f>
        <v/>
      </c>
      <c r="W78" s="26">
        <f>IF(6&lt;=$Q78,INDEX('BAZA PRAC'!$D$4:$D$61,$P78-4+6),"")</f>
        <v/>
      </c>
      <c r="X78" s="26">
        <f>IF(7&lt;=$Q78,INDEX('BAZA PRAC'!$D$4:$D$61,$P78-4+7),"")</f>
        <v/>
      </c>
      <c r="Y78" s="26">
        <f>IF(8&lt;=$Q78,INDEX('BAZA PRAC'!$D$4:$D$61,$P78-4+8),"")</f>
        <v/>
      </c>
      <c r="Z78" s="26">
        <f>IF(9&lt;=$Q78,INDEX('BAZA PRAC'!$D$4:$D$61,$P78-4+9),"")</f>
        <v/>
      </c>
      <c r="AA78" s="26">
        <f>IF(10&lt;=$Q78,INDEX('BAZA PRAC'!$D$4:$D$61,$P78-4+10),"")</f>
        <v/>
      </c>
      <c r="AB78" s="26">
        <f>IF(11&lt;=$Q78,INDEX('BAZA PRAC'!$D$4:$D$61,$P78-4+11),"")</f>
        <v/>
      </c>
      <c r="AC78" s="26">
        <f>IF(12&lt;=$Q78,INDEX('BAZA PRAC'!$D$4:$D$61,$P78-4+12),"")</f>
        <v/>
      </c>
      <c r="AD78" s="26">
        <f>IF(13&lt;=$Q78,INDEX('BAZA PRAC'!$D$4:$D$61,$P78-4+13),"")</f>
        <v/>
      </c>
      <c r="AE78" s="26">
        <f>IF(14&lt;=$Q78,INDEX('BAZA PRAC'!$D$4:$D$61,$P78-4+14),"")</f>
        <v/>
      </c>
      <c r="AF78" s="26">
        <f>IF(15&lt;=$Q78,INDEX('BAZA PRAC'!$D$4:$D$61,$P78-4+15),"")</f>
        <v/>
      </c>
      <c r="AG78" s="26">
        <f>IF(16&lt;=$Q78,INDEX('BAZA PRAC'!$D$4:$D$61,$P78-4+16),"")</f>
        <v/>
      </c>
      <c r="AH78" s="26">
        <f>IF(17&lt;=$Q78,INDEX('BAZA PRAC'!$D$4:$D$61,$P78-4+17),"")</f>
        <v/>
      </c>
      <c r="AI78" s="26">
        <f>IF(18&lt;=$Q78,INDEX('BAZA PRAC'!$D$4:$D$61,$P78-4+18),"")</f>
        <v/>
      </c>
      <c r="AJ78" s="26">
        <f>IF(19&lt;=$Q78,INDEX('BAZA PRAC'!$D$4:$D$61,$P78-4+19),"")</f>
        <v/>
      </c>
      <c r="AK78" s="26">
        <f>IF(20&lt;=$Q78,INDEX('BAZA PRAC'!$D$4:$D$61,$P78-4+20),"")</f>
        <v/>
      </c>
      <c r="AL78" s="26">
        <f>IF(21&lt;=$Q78,INDEX('BAZA PRAC'!$D$4:$D$61,$P78-4+21),"")</f>
        <v/>
      </c>
      <c r="AM78" s="26">
        <f>IF(22&lt;=$Q78,INDEX('BAZA PRAC'!$D$4:$D$61,$P78-4+22),"")</f>
        <v/>
      </c>
      <c r="AN78" s="26">
        <f>IF(23&lt;=$Q78,INDEX('BAZA PRAC'!$D$4:$D$61,$P78-4+23),"")</f>
        <v/>
      </c>
      <c r="AO78" s="26">
        <f>IF(24&lt;=$Q78,INDEX('BAZA PRAC'!$D$4:$D$61,$P78-4+24),"")</f>
        <v/>
      </c>
      <c r="AP78" s="26">
        <f>IF(25&lt;=$Q78,INDEX('BAZA PRAC'!$D$4:$D$61,$P78-4+25),"")</f>
        <v/>
      </c>
      <c r="AQ78" s="26">
        <f>IF(26&lt;=$Q78,INDEX('BAZA PRAC'!$D$4:$D$61,$P78-4+26),"")</f>
        <v/>
      </c>
      <c r="AR78" s="26">
        <f>IF(27&lt;=$Q78,INDEX('BAZA PRAC'!$D$4:$D$61,$P78-4+27),"")</f>
        <v/>
      </c>
      <c r="AS78" s="26">
        <f>IF(28&lt;=$Q78,INDEX('BAZA PRAC'!$D$4:$D$61,$P78-4+28),"")</f>
        <v/>
      </c>
      <c r="AT78" s="26">
        <f>IF(29&lt;=$Q78,INDEX('BAZA PRAC'!$D$4:$D$61,$P78-4+29),"")</f>
        <v/>
      </c>
      <c r="AU78" s="26">
        <f>IF(30&lt;=$Q78,INDEX('BAZA PRAC'!$D$4:$D$61,$P78-4+30),"")</f>
        <v/>
      </c>
      <c r="AV78" s="26">
        <f>IF(31&lt;=$Q78,INDEX('BAZA PRAC'!$D$4:$D$61,$P78-4+31),"")</f>
        <v/>
      </c>
      <c r="AW78" s="26">
        <f>IF(32&lt;=$Q78,INDEX('BAZA PRAC'!$D$4:$D$61,$P78-4+32),"")</f>
        <v/>
      </c>
      <c r="AX78" s="26">
        <f>IF(33&lt;=$Q78,INDEX('BAZA PRAC'!$D$4:$D$61,$P78-4+33),"")</f>
        <v/>
      </c>
      <c r="AY78" s="26">
        <f>IF(34&lt;=$Q78,INDEX('BAZA PRAC'!$D$4:$D$61,$P78-4+34),"")</f>
        <v/>
      </c>
      <c r="AZ78" s="26">
        <f>IF(35&lt;=$Q78,INDEX('BAZA PRAC'!$D$4:$D$61,$P78-4+35),"")</f>
        <v/>
      </c>
      <c r="BA78" s="26">
        <f>IF(36&lt;=$Q78,INDEX('BAZA PRAC'!$D$4:$D$61,$P78-4+36),"")</f>
        <v/>
      </c>
      <c r="BB78" s="26">
        <f>IF(37&lt;=$Q78,INDEX('BAZA PRAC'!$D$4:$D$61,$P78-4+37),"")</f>
        <v/>
      </c>
      <c r="BC78" s="26">
        <f>IF(38&lt;=$Q78,INDEX('BAZA PRAC'!$D$4:$D$61,$P78-4+38),"")</f>
        <v/>
      </c>
      <c r="BD78" s="26">
        <f>IF(39&lt;=$Q78,INDEX('BAZA PRAC'!$D$4:$D$61,$P78-4+39),"")</f>
        <v/>
      </c>
      <c r="BE78" s="26">
        <f>IF(40&lt;=$Q78,INDEX('BAZA PRAC'!$D$4:$D$61,$P78-4+40),"")</f>
        <v/>
      </c>
      <c r="BF78" s="26">
        <f>IF(41&lt;=$Q78,INDEX('BAZA PRAC'!$D$4:$D$61,$P78-4+41),"")</f>
        <v/>
      </c>
      <c r="BG78" s="26">
        <f>IF(42&lt;=$Q78,INDEX('BAZA PRAC'!$D$4:$D$61,$P78-4+42),"")</f>
        <v/>
      </c>
      <c r="BH78" s="26">
        <f>IF(43&lt;=$Q78,INDEX('BAZA PRAC'!$D$4:$D$61,$P78-4+43),"")</f>
        <v/>
      </c>
      <c r="BI78" s="26">
        <f>IF(44&lt;=$Q78,INDEX('BAZA PRAC'!$D$4:$D$61,$P78-4+44),"")</f>
        <v/>
      </c>
      <c r="BJ78" s="26">
        <f>IF(45&lt;=$Q78,INDEX('BAZA PRAC'!$D$4:$D$61,$P78-4+45),"")</f>
        <v/>
      </c>
      <c r="BK78" s="26">
        <f>IF(46&lt;=$Q78,INDEX('BAZA PRAC'!$D$4:$D$61,$P78-4+46),"")</f>
        <v/>
      </c>
      <c r="BL78" s="26">
        <f>IF(47&lt;=$Q78,INDEX('BAZA PRAC'!$D$4:$D$61,$P78-4+47),"")</f>
        <v/>
      </c>
      <c r="BM78" s="26">
        <f>IF(48&lt;=$Q78,INDEX('BAZA PRAC'!$D$4:$D$61,$P78-4+48),"")</f>
        <v/>
      </c>
      <c r="BN78" s="26">
        <f>IF(49&lt;=$Q78,INDEX('BAZA PRAC'!$D$4:$D$61,$P78-4+49),"")</f>
        <v/>
      </c>
      <c r="BO78" s="26">
        <f>IF(50&lt;=$Q78,INDEX('BAZA PRAC'!$D$4:$D$61,$P78-4+50),"")</f>
        <v/>
      </c>
      <c r="BP78" s="26">
        <f>IF(51&lt;=$Q78,INDEX('BAZA PRAC'!$D$4:$D$61,$P78-4+51),"")</f>
        <v/>
      </c>
      <c r="BQ78" s="26">
        <f>IF(52&lt;=$Q78,INDEX('BAZA PRAC'!$D$4:$D$61,$P78-4+52),"")</f>
        <v/>
      </c>
      <c r="BR78" s="26">
        <f>IF(53&lt;=$Q78,INDEX('BAZA PRAC'!$D$4:$D$61,$P78-4+53),"")</f>
        <v/>
      </c>
      <c r="BS78" s="26">
        <f>IF(54&lt;=$Q78,INDEX('BAZA PRAC'!$D$4:$D$61,$P78-4+54),"")</f>
        <v/>
      </c>
      <c r="BT78" s="26">
        <f>IF(55&lt;=$Q78,INDEX('BAZA PRAC'!$D$4:$D$61,$P78-4+55),"")</f>
        <v/>
      </c>
      <c r="BU78" s="26">
        <f>IF(56&lt;=$Q78,INDEX('BAZA PRAC'!$D$4:$D$61,$P78-4+56),"")</f>
        <v/>
      </c>
      <c r="BV78" s="26">
        <f>IF(57&lt;=$Q78,INDEX('BAZA PRAC'!$D$4:$D$61,$P78-4+57),"")</f>
        <v/>
      </c>
      <c r="BW78" s="26">
        <f>IF(58&lt;=$Q78,INDEX('BAZA PRAC'!$D$4:$D$61,$P78-4+58),"")</f>
        <v/>
      </c>
      <c r="BX78" s="20" t="n"/>
      <c r="BY78" s="20" t="n"/>
    </row>
    <row r="79">
      <c r="A79" s="19">
        <f>IF($D79="","",COUNTA($D$11:$D79))</f>
        <v/>
      </c>
      <c r="B79" s="19">
        <f>IF($BX79&lt;&gt;"",$BX79,IF($D79="","",IFERROR(INDEX('BAZA PRAC'!$A$4:$A$61,MATCH($D79,'BAZA PRAC'!$D$4:$D$61,0)),"")))</f>
        <v/>
      </c>
      <c r="C79" s="20" t="n"/>
      <c r="D79" s="21" t="n"/>
      <c r="E79" s="19">
        <f>IF($BY79&lt;&gt;"",$BY79,IF($D79="","",IFERROR(INDEX('BAZA PRAC'!$E$4:$E$61,MATCH($D79,'BAZA PRAC'!$D$4:$D$61,0)),"")))</f>
        <v/>
      </c>
      <c r="F79" s="22" t="n"/>
      <c r="G79" s="23" t="n"/>
      <c r="H79" s="23" t="n"/>
      <c r="I79" s="23" t="n"/>
      <c r="J79" s="24">
        <f>IF($D79="","",N(G79)+N(H79)+N(I79))</f>
        <v/>
      </c>
      <c r="K79" s="24">
        <f>IF($D79="","",N(F79)*J79)</f>
        <v/>
      </c>
      <c r="L79" s="25" t="n"/>
      <c r="M79" s="24">
        <f>IF($D79="","",K79*(1-N(L79)))</f>
        <v/>
      </c>
      <c r="N79" s="21" t="n"/>
      <c r="P79" s="26">
        <f>IFERROR(VLOOKUP($C79,USTAWIENIA!$E$2:$H$8,3,FALSE),4)</f>
        <v/>
      </c>
      <c r="Q79" s="26">
        <f>IFERROR(VLOOKUP($C79,USTAWIENIA!$E$2:$H$8,4,FALSE),58)</f>
        <v/>
      </c>
      <c r="R79" s="26">
        <f>IF(1&lt;=$Q79,INDEX('BAZA PRAC'!$D$4:$D$61,$P79-4+1),"")</f>
        <v/>
      </c>
      <c r="S79" s="26">
        <f>IF(2&lt;=$Q79,INDEX('BAZA PRAC'!$D$4:$D$61,$P79-4+2),"")</f>
        <v/>
      </c>
      <c r="T79" s="26">
        <f>IF(3&lt;=$Q79,INDEX('BAZA PRAC'!$D$4:$D$61,$P79-4+3),"")</f>
        <v/>
      </c>
      <c r="U79" s="26">
        <f>IF(4&lt;=$Q79,INDEX('BAZA PRAC'!$D$4:$D$61,$P79-4+4),"")</f>
        <v/>
      </c>
      <c r="V79" s="26">
        <f>IF(5&lt;=$Q79,INDEX('BAZA PRAC'!$D$4:$D$61,$P79-4+5),"")</f>
        <v/>
      </c>
      <c r="W79" s="26">
        <f>IF(6&lt;=$Q79,INDEX('BAZA PRAC'!$D$4:$D$61,$P79-4+6),"")</f>
        <v/>
      </c>
      <c r="X79" s="26">
        <f>IF(7&lt;=$Q79,INDEX('BAZA PRAC'!$D$4:$D$61,$P79-4+7),"")</f>
        <v/>
      </c>
      <c r="Y79" s="26">
        <f>IF(8&lt;=$Q79,INDEX('BAZA PRAC'!$D$4:$D$61,$P79-4+8),"")</f>
        <v/>
      </c>
      <c r="Z79" s="26">
        <f>IF(9&lt;=$Q79,INDEX('BAZA PRAC'!$D$4:$D$61,$P79-4+9),"")</f>
        <v/>
      </c>
      <c r="AA79" s="26">
        <f>IF(10&lt;=$Q79,INDEX('BAZA PRAC'!$D$4:$D$61,$P79-4+10),"")</f>
        <v/>
      </c>
      <c r="AB79" s="26">
        <f>IF(11&lt;=$Q79,INDEX('BAZA PRAC'!$D$4:$D$61,$P79-4+11),"")</f>
        <v/>
      </c>
      <c r="AC79" s="26">
        <f>IF(12&lt;=$Q79,INDEX('BAZA PRAC'!$D$4:$D$61,$P79-4+12),"")</f>
        <v/>
      </c>
      <c r="AD79" s="26">
        <f>IF(13&lt;=$Q79,INDEX('BAZA PRAC'!$D$4:$D$61,$P79-4+13),"")</f>
        <v/>
      </c>
      <c r="AE79" s="26">
        <f>IF(14&lt;=$Q79,INDEX('BAZA PRAC'!$D$4:$D$61,$P79-4+14),"")</f>
        <v/>
      </c>
      <c r="AF79" s="26">
        <f>IF(15&lt;=$Q79,INDEX('BAZA PRAC'!$D$4:$D$61,$P79-4+15),"")</f>
        <v/>
      </c>
      <c r="AG79" s="26">
        <f>IF(16&lt;=$Q79,INDEX('BAZA PRAC'!$D$4:$D$61,$P79-4+16),"")</f>
        <v/>
      </c>
      <c r="AH79" s="26">
        <f>IF(17&lt;=$Q79,INDEX('BAZA PRAC'!$D$4:$D$61,$P79-4+17),"")</f>
        <v/>
      </c>
      <c r="AI79" s="26">
        <f>IF(18&lt;=$Q79,INDEX('BAZA PRAC'!$D$4:$D$61,$P79-4+18),"")</f>
        <v/>
      </c>
      <c r="AJ79" s="26">
        <f>IF(19&lt;=$Q79,INDEX('BAZA PRAC'!$D$4:$D$61,$P79-4+19),"")</f>
        <v/>
      </c>
      <c r="AK79" s="26">
        <f>IF(20&lt;=$Q79,INDEX('BAZA PRAC'!$D$4:$D$61,$P79-4+20),"")</f>
        <v/>
      </c>
      <c r="AL79" s="26">
        <f>IF(21&lt;=$Q79,INDEX('BAZA PRAC'!$D$4:$D$61,$P79-4+21),"")</f>
        <v/>
      </c>
      <c r="AM79" s="26">
        <f>IF(22&lt;=$Q79,INDEX('BAZA PRAC'!$D$4:$D$61,$P79-4+22),"")</f>
        <v/>
      </c>
      <c r="AN79" s="26">
        <f>IF(23&lt;=$Q79,INDEX('BAZA PRAC'!$D$4:$D$61,$P79-4+23),"")</f>
        <v/>
      </c>
      <c r="AO79" s="26">
        <f>IF(24&lt;=$Q79,INDEX('BAZA PRAC'!$D$4:$D$61,$P79-4+24),"")</f>
        <v/>
      </c>
      <c r="AP79" s="26">
        <f>IF(25&lt;=$Q79,INDEX('BAZA PRAC'!$D$4:$D$61,$P79-4+25),"")</f>
        <v/>
      </c>
      <c r="AQ79" s="26">
        <f>IF(26&lt;=$Q79,INDEX('BAZA PRAC'!$D$4:$D$61,$P79-4+26),"")</f>
        <v/>
      </c>
      <c r="AR79" s="26">
        <f>IF(27&lt;=$Q79,INDEX('BAZA PRAC'!$D$4:$D$61,$P79-4+27),"")</f>
        <v/>
      </c>
      <c r="AS79" s="26">
        <f>IF(28&lt;=$Q79,INDEX('BAZA PRAC'!$D$4:$D$61,$P79-4+28),"")</f>
        <v/>
      </c>
      <c r="AT79" s="26">
        <f>IF(29&lt;=$Q79,INDEX('BAZA PRAC'!$D$4:$D$61,$P79-4+29),"")</f>
        <v/>
      </c>
      <c r="AU79" s="26">
        <f>IF(30&lt;=$Q79,INDEX('BAZA PRAC'!$D$4:$D$61,$P79-4+30),"")</f>
        <v/>
      </c>
      <c r="AV79" s="26">
        <f>IF(31&lt;=$Q79,INDEX('BAZA PRAC'!$D$4:$D$61,$P79-4+31),"")</f>
        <v/>
      </c>
      <c r="AW79" s="26">
        <f>IF(32&lt;=$Q79,INDEX('BAZA PRAC'!$D$4:$D$61,$P79-4+32),"")</f>
        <v/>
      </c>
      <c r="AX79" s="26">
        <f>IF(33&lt;=$Q79,INDEX('BAZA PRAC'!$D$4:$D$61,$P79-4+33),"")</f>
        <v/>
      </c>
      <c r="AY79" s="26">
        <f>IF(34&lt;=$Q79,INDEX('BAZA PRAC'!$D$4:$D$61,$P79-4+34),"")</f>
        <v/>
      </c>
      <c r="AZ79" s="26">
        <f>IF(35&lt;=$Q79,INDEX('BAZA PRAC'!$D$4:$D$61,$P79-4+35),"")</f>
        <v/>
      </c>
      <c r="BA79" s="26">
        <f>IF(36&lt;=$Q79,INDEX('BAZA PRAC'!$D$4:$D$61,$P79-4+36),"")</f>
        <v/>
      </c>
      <c r="BB79" s="26">
        <f>IF(37&lt;=$Q79,INDEX('BAZA PRAC'!$D$4:$D$61,$P79-4+37),"")</f>
        <v/>
      </c>
      <c r="BC79" s="26">
        <f>IF(38&lt;=$Q79,INDEX('BAZA PRAC'!$D$4:$D$61,$P79-4+38),"")</f>
        <v/>
      </c>
      <c r="BD79" s="26">
        <f>IF(39&lt;=$Q79,INDEX('BAZA PRAC'!$D$4:$D$61,$P79-4+39),"")</f>
        <v/>
      </c>
      <c r="BE79" s="26">
        <f>IF(40&lt;=$Q79,INDEX('BAZA PRAC'!$D$4:$D$61,$P79-4+40),"")</f>
        <v/>
      </c>
      <c r="BF79" s="26">
        <f>IF(41&lt;=$Q79,INDEX('BAZA PRAC'!$D$4:$D$61,$P79-4+41),"")</f>
        <v/>
      </c>
      <c r="BG79" s="26">
        <f>IF(42&lt;=$Q79,INDEX('BAZA PRAC'!$D$4:$D$61,$P79-4+42),"")</f>
        <v/>
      </c>
      <c r="BH79" s="26">
        <f>IF(43&lt;=$Q79,INDEX('BAZA PRAC'!$D$4:$D$61,$P79-4+43),"")</f>
        <v/>
      </c>
      <c r="BI79" s="26">
        <f>IF(44&lt;=$Q79,INDEX('BAZA PRAC'!$D$4:$D$61,$P79-4+44),"")</f>
        <v/>
      </c>
      <c r="BJ79" s="26">
        <f>IF(45&lt;=$Q79,INDEX('BAZA PRAC'!$D$4:$D$61,$P79-4+45),"")</f>
        <v/>
      </c>
      <c r="BK79" s="26">
        <f>IF(46&lt;=$Q79,INDEX('BAZA PRAC'!$D$4:$D$61,$P79-4+46),"")</f>
        <v/>
      </c>
      <c r="BL79" s="26">
        <f>IF(47&lt;=$Q79,INDEX('BAZA PRAC'!$D$4:$D$61,$P79-4+47),"")</f>
        <v/>
      </c>
      <c r="BM79" s="26">
        <f>IF(48&lt;=$Q79,INDEX('BAZA PRAC'!$D$4:$D$61,$P79-4+48),"")</f>
        <v/>
      </c>
      <c r="BN79" s="26">
        <f>IF(49&lt;=$Q79,INDEX('BAZA PRAC'!$D$4:$D$61,$P79-4+49),"")</f>
        <v/>
      </c>
      <c r="BO79" s="26">
        <f>IF(50&lt;=$Q79,INDEX('BAZA PRAC'!$D$4:$D$61,$P79-4+50),"")</f>
        <v/>
      </c>
      <c r="BP79" s="26">
        <f>IF(51&lt;=$Q79,INDEX('BAZA PRAC'!$D$4:$D$61,$P79-4+51),"")</f>
        <v/>
      </c>
      <c r="BQ79" s="26">
        <f>IF(52&lt;=$Q79,INDEX('BAZA PRAC'!$D$4:$D$61,$P79-4+52),"")</f>
        <v/>
      </c>
      <c r="BR79" s="26">
        <f>IF(53&lt;=$Q79,INDEX('BAZA PRAC'!$D$4:$D$61,$P79-4+53),"")</f>
        <v/>
      </c>
      <c r="BS79" s="26">
        <f>IF(54&lt;=$Q79,INDEX('BAZA PRAC'!$D$4:$D$61,$P79-4+54),"")</f>
        <v/>
      </c>
      <c r="BT79" s="26">
        <f>IF(55&lt;=$Q79,INDEX('BAZA PRAC'!$D$4:$D$61,$P79-4+55),"")</f>
        <v/>
      </c>
      <c r="BU79" s="26">
        <f>IF(56&lt;=$Q79,INDEX('BAZA PRAC'!$D$4:$D$61,$P79-4+56),"")</f>
        <v/>
      </c>
      <c r="BV79" s="26">
        <f>IF(57&lt;=$Q79,INDEX('BAZA PRAC'!$D$4:$D$61,$P79-4+57),"")</f>
        <v/>
      </c>
      <c r="BW79" s="26">
        <f>IF(58&lt;=$Q79,INDEX('BAZA PRAC'!$D$4:$D$61,$P79-4+58),"")</f>
        <v/>
      </c>
      <c r="BX79" s="20" t="n"/>
      <c r="BY79" s="20" t="n"/>
    </row>
    <row r="80">
      <c r="A80" s="27">
        <f>IF($D80="","",COUNTA($D$11:$D80))</f>
        <v/>
      </c>
      <c r="B80" s="27">
        <f>IF($BX80&lt;&gt;"",$BX80,IF($D80="","",IFERROR(INDEX('BAZA PRAC'!$A$4:$A$61,MATCH($D80,'BAZA PRAC'!$D$4:$D$61,0)),"")))</f>
        <v/>
      </c>
      <c r="C80" s="20" t="n"/>
      <c r="D80" s="21" t="n"/>
      <c r="E80" s="27">
        <f>IF($BY80&lt;&gt;"",$BY80,IF($D80="","",IFERROR(INDEX('BAZA PRAC'!$E$4:$E$61,MATCH($D80,'BAZA PRAC'!$D$4:$D$61,0)),"")))</f>
        <v/>
      </c>
      <c r="F80" s="22" t="n"/>
      <c r="G80" s="23" t="n"/>
      <c r="H80" s="23" t="n"/>
      <c r="I80" s="23" t="n"/>
      <c r="J80" s="28">
        <f>IF($D80="","",N(G80)+N(H80)+N(I80))</f>
        <v/>
      </c>
      <c r="K80" s="28">
        <f>IF($D80="","",N(F80)*J80)</f>
        <v/>
      </c>
      <c r="L80" s="25" t="n"/>
      <c r="M80" s="28">
        <f>IF($D80="","",K80*(1-N(L80)))</f>
        <v/>
      </c>
      <c r="N80" s="21" t="n"/>
      <c r="P80" s="26">
        <f>IFERROR(VLOOKUP($C80,USTAWIENIA!$E$2:$H$8,3,FALSE),4)</f>
        <v/>
      </c>
      <c r="Q80" s="26">
        <f>IFERROR(VLOOKUP($C80,USTAWIENIA!$E$2:$H$8,4,FALSE),58)</f>
        <v/>
      </c>
      <c r="R80" s="26">
        <f>IF(1&lt;=$Q80,INDEX('BAZA PRAC'!$D$4:$D$61,$P80-4+1),"")</f>
        <v/>
      </c>
      <c r="S80" s="26">
        <f>IF(2&lt;=$Q80,INDEX('BAZA PRAC'!$D$4:$D$61,$P80-4+2),"")</f>
        <v/>
      </c>
      <c r="T80" s="26">
        <f>IF(3&lt;=$Q80,INDEX('BAZA PRAC'!$D$4:$D$61,$P80-4+3),"")</f>
        <v/>
      </c>
      <c r="U80" s="26">
        <f>IF(4&lt;=$Q80,INDEX('BAZA PRAC'!$D$4:$D$61,$P80-4+4),"")</f>
        <v/>
      </c>
      <c r="V80" s="26">
        <f>IF(5&lt;=$Q80,INDEX('BAZA PRAC'!$D$4:$D$61,$P80-4+5),"")</f>
        <v/>
      </c>
      <c r="W80" s="26">
        <f>IF(6&lt;=$Q80,INDEX('BAZA PRAC'!$D$4:$D$61,$P80-4+6),"")</f>
        <v/>
      </c>
      <c r="X80" s="26">
        <f>IF(7&lt;=$Q80,INDEX('BAZA PRAC'!$D$4:$D$61,$P80-4+7),"")</f>
        <v/>
      </c>
      <c r="Y80" s="26">
        <f>IF(8&lt;=$Q80,INDEX('BAZA PRAC'!$D$4:$D$61,$P80-4+8),"")</f>
        <v/>
      </c>
      <c r="Z80" s="26">
        <f>IF(9&lt;=$Q80,INDEX('BAZA PRAC'!$D$4:$D$61,$P80-4+9),"")</f>
        <v/>
      </c>
      <c r="AA80" s="26">
        <f>IF(10&lt;=$Q80,INDEX('BAZA PRAC'!$D$4:$D$61,$P80-4+10),"")</f>
        <v/>
      </c>
      <c r="AB80" s="26">
        <f>IF(11&lt;=$Q80,INDEX('BAZA PRAC'!$D$4:$D$61,$P80-4+11),"")</f>
        <v/>
      </c>
      <c r="AC80" s="26">
        <f>IF(12&lt;=$Q80,INDEX('BAZA PRAC'!$D$4:$D$61,$P80-4+12),"")</f>
        <v/>
      </c>
      <c r="AD80" s="26">
        <f>IF(13&lt;=$Q80,INDEX('BAZA PRAC'!$D$4:$D$61,$P80-4+13),"")</f>
        <v/>
      </c>
      <c r="AE80" s="26">
        <f>IF(14&lt;=$Q80,INDEX('BAZA PRAC'!$D$4:$D$61,$P80-4+14),"")</f>
        <v/>
      </c>
      <c r="AF80" s="26">
        <f>IF(15&lt;=$Q80,INDEX('BAZA PRAC'!$D$4:$D$61,$P80-4+15),"")</f>
        <v/>
      </c>
      <c r="AG80" s="26">
        <f>IF(16&lt;=$Q80,INDEX('BAZA PRAC'!$D$4:$D$61,$P80-4+16),"")</f>
        <v/>
      </c>
      <c r="AH80" s="26">
        <f>IF(17&lt;=$Q80,INDEX('BAZA PRAC'!$D$4:$D$61,$P80-4+17),"")</f>
        <v/>
      </c>
      <c r="AI80" s="26">
        <f>IF(18&lt;=$Q80,INDEX('BAZA PRAC'!$D$4:$D$61,$P80-4+18),"")</f>
        <v/>
      </c>
      <c r="AJ80" s="26">
        <f>IF(19&lt;=$Q80,INDEX('BAZA PRAC'!$D$4:$D$61,$P80-4+19),"")</f>
        <v/>
      </c>
      <c r="AK80" s="26">
        <f>IF(20&lt;=$Q80,INDEX('BAZA PRAC'!$D$4:$D$61,$P80-4+20),"")</f>
        <v/>
      </c>
      <c r="AL80" s="26">
        <f>IF(21&lt;=$Q80,INDEX('BAZA PRAC'!$D$4:$D$61,$P80-4+21),"")</f>
        <v/>
      </c>
      <c r="AM80" s="26">
        <f>IF(22&lt;=$Q80,INDEX('BAZA PRAC'!$D$4:$D$61,$P80-4+22),"")</f>
        <v/>
      </c>
      <c r="AN80" s="26">
        <f>IF(23&lt;=$Q80,INDEX('BAZA PRAC'!$D$4:$D$61,$P80-4+23),"")</f>
        <v/>
      </c>
      <c r="AO80" s="26">
        <f>IF(24&lt;=$Q80,INDEX('BAZA PRAC'!$D$4:$D$61,$P80-4+24),"")</f>
        <v/>
      </c>
      <c r="AP80" s="26">
        <f>IF(25&lt;=$Q80,INDEX('BAZA PRAC'!$D$4:$D$61,$P80-4+25),"")</f>
        <v/>
      </c>
      <c r="AQ80" s="26">
        <f>IF(26&lt;=$Q80,INDEX('BAZA PRAC'!$D$4:$D$61,$P80-4+26),"")</f>
        <v/>
      </c>
      <c r="AR80" s="26">
        <f>IF(27&lt;=$Q80,INDEX('BAZA PRAC'!$D$4:$D$61,$P80-4+27),"")</f>
        <v/>
      </c>
      <c r="AS80" s="26">
        <f>IF(28&lt;=$Q80,INDEX('BAZA PRAC'!$D$4:$D$61,$P80-4+28),"")</f>
        <v/>
      </c>
      <c r="AT80" s="26">
        <f>IF(29&lt;=$Q80,INDEX('BAZA PRAC'!$D$4:$D$61,$P80-4+29),"")</f>
        <v/>
      </c>
      <c r="AU80" s="26">
        <f>IF(30&lt;=$Q80,INDEX('BAZA PRAC'!$D$4:$D$61,$P80-4+30),"")</f>
        <v/>
      </c>
      <c r="AV80" s="26">
        <f>IF(31&lt;=$Q80,INDEX('BAZA PRAC'!$D$4:$D$61,$P80-4+31),"")</f>
        <v/>
      </c>
      <c r="AW80" s="26">
        <f>IF(32&lt;=$Q80,INDEX('BAZA PRAC'!$D$4:$D$61,$P80-4+32),"")</f>
        <v/>
      </c>
      <c r="AX80" s="26">
        <f>IF(33&lt;=$Q80,INDEX('BAZA PRAC'!$D$4:$D$61,$P80-4+33),"")</f>
        <v/>
      </c>
      <c r="AY80" s="26">
        <f>IF(34&lt;=$Q80,INDEX('BAZA PRAC'!$D$4:$D$61,$P80-4+34),"")</f>
        <v/>
      </c>
      <c r="AZ80" s="26">
        <f>IF(35&lt;=$Q80,INDEX('BAZA PRAC'!$D$4:$D$61,$P80-4+35),"")</f>
        <v/>
      </c>
      <c r="BA80" s="26">
        <f>IF(36&lt;=$Q80,INDEX('BAZA PRAC'!$D$4:$D$61,$P80-4+36),"")</f>
        <v/>
      </c>
      <c r="BB80" s="26">
        <f>IF(37&lt;=$Q80,INDEX('BAZA PRAC'!$D$4:$D$61,$P80-4+37),"")</f>
        <v/>
      </c>
      <c r="BC80" s="26">
        <f>IF(38&lt;=$Q80,INDEX('BAZA PRAC'!$D$4:$D$61,$P80-4+38),"")</f>
        <v/>
      </c>
      <c r="BD80" s="26">
        <f>IF(39&lt;=$Q80,INDEX('BAZA PRAC'!$D$4:$D$61,$P80-4+39),"")</f>
        <v/>
      </c>
      <c r="BE80" s="26">
        <f>IF(40&lt;=$Q80,INDEX('BAZA PRAC'!$D$4:$D$61,$P80-4+40),"")</f>
        <v/>
      </c>
      <c r="BF80" s="26">
        <f>IF(41&lt;=$Q80,INDEX('BAZA PRAC'!$D$4:$D$61,$P80-4+41),"")</f>
        <v/>
      </c>
      <c r="BG80" s="26">
        <f>IF(42&lt;=$Q80,INDEX('BAZA PRAC'!$D$4:$D$61,$P80-4+42),"")</f>
        <v/>
      </c>
      <c r="BH80" s="26">
        <f>IF(43&lt;=$Q80,INDEX('BAZA PRAC'!$D$4:$D$61,$P80-4+43),"")</f>
        <v/>
      </c>
      <c r="BI80" s="26">
        <f>IF(44&lt;=$Q80,INDEX('BAZA PRAC'!$D$4:$D$61,$P80-4+44),"")</f>
        <v/>
      </c>
      <c r="BJ80" s="26">
        <f>IF(45&lt;=$Q80,INDEX('BAZA PRAC'!$D$4:$D$61,$P80-4+45),"")</f>
        <v/>
      </c>
      <c r="BK80" s="26">
        <f>IF(46&lt;=$Q80,INDEX('BAZA PRAC'!$D$4:$D$61,$P80-4+46),"")</f>
        <v/>
      </c>
      <c r="BL80" s="26">
        <f>IF(47&lt;=$Q80,INDEX('BAZA PRAC'!$D$4:$D$61,$P80-4+47),"")</f>
        <v/>
      </c>
      <c r="BM80" s="26">
        <f>IF(48&lt;=$Q80,INDEX('BAZA PRAC'!$D$4:$D$61,$P80-4+48),"")</f>
        <v/>
      </c>
      <c r="BN80" s="26">
        <f>IF(49&lt;=$Q80,INDEX('BAZA PRAC'!$D$4:$D$61,$P80-4+49),"")</f>
        <v/>
      </c>
      <c r="BO80" s="26">
        <f>IF(50&lt;=$Q80,INDEX('BAZA PRAC'!$D$4:$D$61,$P80-4+50),"")</f>
        <v/>
      </c>
      <c r="BP80" s="26">
        <f>IF(51&lt;=$Q80,INDEX('BAZA PRAC'!$D$4:$D$61,$P80-4+51),"")</f>
        <v/>
      </c>
      <c r="BQ80" s="26">
        <f>IF(52&lt;=$Q80,INDEX('BAZA PRAC'!$D$4:$D$61,$P80-4+52),"")</f>
        <v/>
      </c>
      <c r="BR80" s="26">
        <f>IF(53&lt;=$Q80,INDEX('BAZA PRAC'!$D$4:$D$61,$P80-4+53),"")</f>
        <v/>
      </c>
      <c r="BS80" s="26">
        <f>IF(54&lt;=$Q80,INDEX('BAZA PRAC'!$D$4:$D$61,$P80-4+54),"")</f>
        <v/>
      </c>
      <c r="BT80" s="26">
        <f>IF(55&lt;=$Q80,INDEX('BAZA PRAC'!$D$4:$D$61,$P80-4+55),"")</f>
        <v/>
      </c>
      <c r="BU80" s="26">
        <f>IF(56&lt;=$Q80,INDEX('BAZA PRAC'!$D$4:$D$61,$P80-4+56),"")</f>
        <v/>
      </c>
      <c r="BV80" s="26">
        <f>IF(57&lt;=$Q80,INDEX('BAZA PRAC'!$D$4:$D$61,$P80-4+57),"")</f>
        <v/>
      </c>
      <c r="BW80" s="26">
        <f>IF(58&lt;=$Q80,INDEX('BAZA PRAC'!$D$4:$D$61,$P80-4+58),"")</f>
        <v/>
      </c>
      <c r="BX80" s="20" t="n"/>
      <c r="BY80" s="20" t="n"/>
    </row>
    <row r="81">
      <c r="A81" s="19">
        <f>IF($D81="","",COUNTA($D$11:$D81))</f>
        <v/>
      </c>
      <c r="B81" s="19">
        <f>IF($BX81&lt;&gt;"",$BX81,IF($D81="","",IFERROR(INDEX('BAZA PRAC'!$A$4:$A$61,MATCH($D81,'BAZA PRAC'!$D$4:$D$61,0)),"")))</f>
        <v/>
      </c>
      <c r="C81" s="20" t="n"/>
      <c r="D81" s="21" t="n"/>
      <c r="E81" s="19">
        <f>IF($BY81&lt;&gt;"",$BY81,IF($D81="","",IFERROR(INDEX('BAZA PRAC'!$E$4:$E$61,MATCH($D81,'BAZA PRAC'!$D$4:$D$61,0)),"")))</f>
        <v/>
      </c>
      <c r="F81" s="22" t="n"/>
      <c r="G81" s="23" t="n"/>
      <c r="H81" s="23" t="n"/>
      <c r="I81" s="23" t="n"/>
      <c r="J81" s="24">
        <f>IF($D81="","",N(G81)+N(H81)+N(I81))</f>
        <v/>
      </c>
      <c r="K81" s="24">
        <f>IF($D81="","",N(F81)*J81)</f>
        <v/>
      </c>
      <c r="L81" s="25" t="n"/>
      <c r="M81" s="24">
        <f>IF($D81="","",K81*(1-N(L81)))</f>
        <v/>
      </c>
      <c r="N81" s="21" t="n"/>
      <c r="P81" s="26">
        <f>IFERROR(VLOOKUP($C81,USTAWIENIA!$E$2:$H$8,3,FALSE),4)</f>
        <v/>
      </c>
      <c r="Q81" s="26">
        <f>IFERROR(VLOOKUP($C81,USTAWIENIA!$E$2:$H$8,4,FALSE),58)</f>
        <v/>
      </c>
      <c r="R81" s="26">
        <f>IF(1&lt;=$Q81,INDEX('BAZA PRAC'!$D$4:$D$61,$P81-4+1),"")</f>
        <v/>
      </c>
      <c r="S81" s="26">
        <f>IF(2&lt;=$Q81,INDEX('BAZA PRAC'!$D$4:$D$61,$P81-4+2),"")</f>
        <v/>
      </c>
      <c r="T81" s="26">
        <f>IF(3&lt;=$Q81,INDEX('BAZA PRAC'!$D$4:$D$61,$P81-4+3),"")</f>
        <v/>
      </c>
      <c r="U81" s="26">
        <f>IF(4&lt;=$Q81,INDEX('BAZA PRAC'!$D$4:$D$61,$P81-4+4),"")</f>
        <v/>
      </c>
      <c r="V81" s="26">
        <f>IF(5&lt;=$Q81,INDEX('BAZA PRAC'!$D$4:$D$61,$P81-4+5),"")</f>
        <v/>
      </c>
      <c r="W81" s="26">
        <f>IF(6&lt;=$Q81,INDEX('BAZA PRAC'!$D$4:$D$61,$P81-4+6),"")</f>
        <v/>
      </c>
      <c r="X81" s="26">
        <f>IF(7&lt;=$Q81,INDEX('BAZA PRAC'!$D$4:$D$61,$P81-4+7),"")</f>
        <v/>
      </c>
      <c r="Y81" s="26">
        <f>IF(8&lt;=$Q81,INDEX('BAZA PRAC'!$D$4:$D$61,$P81-4+8),"")</f>
        <v/>
      </c>
      <c r="Z81" s="26">
        <f>IF(9&lt;=$Q81,INDEX('BAZA PRAC'!$D$4:$D$61,$P81-4+9),"")</f>
        <v/>
      </c>
      <c r="AA81" s="26">
        <f>IF(10&lt;=$Q81,INDEX('BAZA PRAC'!$D$4:$D$61,$P81-4+10),"")</f>
        <v/>
      </c>
      <c r="AB81" s="26">
        <f>IF(11&lt;=$Q81,INDEX('BAZA PRAC'!$D$4:$D$61,$P81-4+11),"")</f>
        <v/>
      </c>
      <c r="AC81" s="26">
        <f>IF(12&lt;=$Q81,INDEX('BAZA PRAC'!$D$4:$D$61,$P81-4+12),"")</f>
        <v/>
      </c>
      <c r="AD81" s="26">
        <f>IF(13&lt;=$Q81,INDEX('BAZA PRAC'!$D$4:$D$61,$P81-4+13),"")</f>
        <v/>
      </c>
      <c r="AE81" s="26">
        <f>IF(14&lt;=$Q81,INDEX('BAZA PRAC'!$D$4:$D$61,$P81-4+14),"")</f>
        <v/>
      </c>
      <c r="AF81" s="26">
        <f>IF(15&lt;=$Q81,INDEX('BAZA PRAC'!$D$4:$D$61,$P81-4+15),"")</f>
        <v/>
      </c>
      <c r="AG81" s="26">
        <f>IF(16&lt;=$Q81,INDEX('BAZA PRAC'!$D$4:$D$61,$P81-4+16),"")</f>
        <v/>
      </c>
      <c r="AH81" s="26">
        <f>IF(17&lt;=$Q81,INDEX('BAZA PRAC'!$D$4:$D$61,$P81-4+17),"")</f>
        <v/>
      </c>
      <c r="AI81" s="26">
        <f>IF(18&lt;=$Q81,INDEX('BAZA PRAC'!$D$4:$D$61,$P81-4+18),"")</f>
        <v/>
      </c>
      <c r="AJ81" s="26">
        <f>IF(19&lt;=$Q81,INDEX('BAZA PRAC'!$D$4:$D$61,$P81-4+19),"")</f>
        <v/>
      </c>
      <c r="AK81" s="26">
        <f>IF(20&lt;=$Q81,INDEX('BAZA PRAC'!$D$4:$D$61,$P81-4+20),"")</f>
        <v/>
      </c>
      <c r="AL81" s="26">
        <f>IF(21&lt;=$Q81,INDEX('BAZA PRAC'!$D$4:$D$61,$P81-4+21),"")</f>
        <v/>
      </c>
      <c r="AM81" s="26">
        <f>IF(22&lt;=$Q81,INDEX('BAZA PRAC'!$D$4:$D$61,$P81-4+22),"")</f>
        <v/>
      </c>
      <c r="AN81" s="26">
        <f>IF(23&lt;=$Q81,INDEX('BAZA PRAC'!$D$4:$D$61,$P81-4+23),"")</f>
        <v/>
      </c>
      <c r="AO81" s="26">
        <f>IF(24&lt;=$Q81,INDEX('BAZA PRAC'!$D$4:$D$61,$P81-4+24),"")</f>
        <v/>
      </c>
      <c r="AP81" s="26">
        <f>IF(25&lt;=$Q81,INDEX('BAZA PRAC'!$D$4:$D$61,$P81-4+25),"")</f>
        <v/>
      </c>
      <c r="AQ81" s="26">
        <f>IF(26&lt;=$Q81,INDEX('BAZA PRAC'!$D$4:$D$61,$P81-4+26),"")</f>
        <v/>
      </c>
      <c r="AR81" s="26">
        <f>IF(27&lt;=$Q81,INDEX('BAZA PRAC'!$D$4:$D$61,$P81-4+27),"")</f>
        <v/>
      </c>
      <c r="AS81" s="26">
        <f>IF(28&lt;=$Q81,INDEX('BAZA PRAC'!$D$4:$D$61,$P81-4+28),"")</f>
        <v/>
      </c>
      <c r="AT81" s="26">
        <f>IF(29&lt;=$Q81,INDEX('BAZA PRAC'!$D$4:$D$61,$P81-4+29),"")</f>
        <v/>
      </c>
      <c r="AU81" s="26">
        <f>IF(30&lt;=$Q81,INDEX('BAZA PRAC'!$D$4:$D$61,$P81-4+30),"")</f>
        <v/>
      </c>
      <c r="AV81" s="26">
        <f>IF(31&lt;=$Q81,INDEX('BAZA PRAC'!$D$4:$D$61,$P81-4+31),"")</f>
        <v/>
      </c>
      <c r="AW81" s="26">
        <f>IF(32&lt;=$Q81,INDEX('BAZA PRAC'!$D$4:$D$61,$P81-4+32),"")</f>
        <v/>
      </c>
      <c r="AX81" s="26">
        <f>IF(33&lt;=$Q81,INDEX('BAZA PRAC'!$D$4:$D$61,$P81-4+33),"")</f>
        <v/>
      </c>
      <c r="AY81" s="26">
        <f>IF(34&lt;=$Q81,INDEX('BAZA PRAC'!$D$4:$D$61,$P81-4+34),"")</f>
        <v/>
      </c>
      <c r="AZ81" s="26">
        <f>IF(35&lt;=$Q81,INDEX('BAZA PRAC'!$D$4:$D$61,$P81-4+35),"")</f>
        <v/>
      </c>
      <c r="BA81" s="26">
        <f>IF(36&lt;=$Q81,INDEX('BAZA PRAC'!$D$4:$D$61,$P81-4+36),"")</f>
        <v/>
      </c>
      <c r="BB81" s="26">
        <f>IF(37&lt;=$Q81,INDEX('BAZA PRAC'!$D$4:$D$61,$P81-4+37),"")</f>
        <v/>
      </c>
      <c r="BC81" s="26">
        <f>IF(38&lt;=$Q81,INDEX('BAZA PRAC'!$D$4:$D$61,$P81-4+38),"")</f>
        <v/>
      </c>
      <c r="BD81" s="26">
        <f>IF(39&lt;=$Q81,INDEX('BAZA PRAC'!$D$4:$D$61,$P81-4+39),"")</f>
        <v/>
      </c>
      <c r="BE81" s="26">
        <f>IF(40&lt;=$Q81,INDEX('BAZA PRAC'!$D$4:$D$61,$P81-4+40),"")</f>
        <v/>
      </c>
      <c r="BF81" s="26">
        <f>IF(41&lt;=$Q81,INDEX('BAZA PRAC'!$D$4:$D$61,$P81-4+41),"")</f>
        <v/>
      </c>
      <c r="BG81" s="26">
        <f>IF(42&lt;=$Q81,INDEX('BAZA PRAC'!$D$4:$D$61,$P81-4+42),"")</f>
        <v/>
      </c>
      <c r="BH81" s="26">
        <f>IF(43&lt;=$Q81,INDEX('BAZA PRAC'!$D$4:$D$61,$P81-4+43),"")</f>
        <v/>
      </c>
      <c r="BI81" s="26">
        <f>IF(44&lt;=$Q81,INDEX('BAZA PRAC'!$D$4:$D$61,$P81-4+44),"")</f>
        <v/>
      </c>
      <c r="BJ81" s="26">
        <f>IF(45&lt;=$Q81,INDEX('BAZA PRAC'!$D$4:$D$61,$P81-4+45),"")</f>
        <v/>
      </c>
      <c r="BK81" s="26">
        <f>IF(46&lt;=$Q81,INDEX('BAZA PRAC'!$D$4:$D$61,$P81-4+46),"")</f>
        <v/>
      </c>
      <c r="BL81" s="26">
        <f>IF(47&lt;=$Q81,INDEX('BAZA PRAC'!$D$4:$D$61,$P81-4+47),"")</f>
        <v/>
      </c>
      <c r="BM81" s="26">
        <f>IF(48&lt;=$Q81,INDEX('BAZA PRAC'!$D$4:$D$61,$P81-4+48),"")</f>
        <v/>
      </c>
      <c r="BN81" s="26">
        <f>IF(49&lt;=$Q81,INDEX('BAZA PRAC'!$D$4:$D$61,$P81-4+49),"")</f>
        <v/>
      </c>
      <c r="BO81" s="26">
        <f>IF(50&lt;=$Q81,INDEX('BAZA PRAC'!$D$4:$D$61,$P81-4+50),"")</f>
        <v/>
      </c>
      <c r="BP81" s="26">
        <f>IF(51&lt;=$Q81,INDEX('BAZA PRAC'!$D$4:$D$61,$P81-4+51),"")</f>
        <v/>
      </c>
      <c r="BQ81" s="26">
        <f>IF(52&lt;=$Q81,INDEX('BAZA PRAC'!$D$4:$D$61,$P81-4+52),"")</f>
        <v/>
      </c>
      <c r="BR81" s="26">
        <f>IF(53&lt;=$Q81,INDEX('BAZA PRAC'!$D$4:$D$61,$P81-4+53),"")</f>
        <v/>
      </c>
      <c r="BS81" s="26">
        <f>IF(54&lt;=$Q81,INDEX('BAZA PRAC'!$D$4:$D$61,$P81-4+54),"")</f>
        <v/>
      </c>
      <c r="BT81" s="26">
        <f>IF(55&lt;=$Q81,INDEX('BAZA PRAC'!$D$4:$D$61,$P81-4+55),"")</f>
        <v/>
      </c>
      <c r="BU81" s="26">
        <f>IF(56&lt;=$Q81,INDEX('BAZA PRAC'!$D$4:$D$61,$P81-4+56),"")</f>
        <v/>
      </c>
      <c r="BV81" s="26">
        <f>IF(57&lt;=$Q81,INDEX('BAZA PRAC'!$D$4:$D$61,$P81-4+57),"")</f>
        <v/>
      </c>
      <c r="BW81" s="26">
        <f>IF(58&lt;=$Q81,INDEX('BAZA PRAC'!$D$4:$D$61,$P81-4+58),"")</f>
        <v/>
      </c>
      <c r="BX81" s="20" t="n"/>
      <c r="BY81" s="20" t="n"/>
    </row>
    <row r="82">
      <c r="A82" s="27">
        <f>IF($D82="","",COUNTA($D$11:$D82))</f>
        <v/>
      </c>
      <c r="B82" s="27">
        <f>IF($BX82&lt;&gt;"",$BX82,IF($D82="","",IFERROR(INDEX('BAZA PRAC'!$A$4:$A$61,MATCH($D82,'BAZA PRAC'!$D$4:$D$61,0)),"")))</f>
        <v/>
      </c>
      <c r="C82" s="20" t="n"/>
      <c r="D82" s="21" t="n"/>
      <c r="E82" s="27">
        <f>IF($BY82&lt;&gt;"",$BY82,IF($D82="","",IFERROR(INDEX('BAZA PRAC'!$E$4:$E$61,MATCH($D82,'BAZA PRAC'!$D$4:$D$61,0)),"")))</f>
        <v/>
      </c>
      <c r="F82" s="22" t="n"/>
      <c r="G82" s="23" t="n"/>
      <c r="H82" s="23" t="n"/>
      <c r="I82" s="23" t="n"/>
      <c r="J82" s="28">
        <f>IF($D82="","",N(G82)+N(H82)+N(I82))</f>
        <v/>
      </c>
      <c r="K82" s="28">
        <f>IF($D82="","",N(F82)*J82)</f>
        <v/>
      </c>
      <c r="L82" s="25" t="n"/>
      <c r="M82" s="28">
        <f>IF($D82="","",K82*(1-N(L82)))</f>
        <v/>
      </c>
      <c r="N82" s="21" t="n"/>
      <c r="P82" s="26">
        <f>IFERROR(VLOOKUP($C82,USTAWIENIA!$E$2:$H$8,3,FALSE),4)</f>
        <v/>
      </c>
      <c r="Q82" s="26">
        <f>IFERROR(VLOOKUP($C82,USTAWIENIA!$E$2:$H$8,4,FALSE),58)</f>
        <v/>
      </c>
      <c r="R82" s="26">
        <f>IF(1&lt;=$Q82,INDEX('BAZA PRAC'!$D$4:$D$61,$P82-4+1),"")</f>
        <v/>
      </c>
      <c r="S82" s="26">
        <f>IF(2&lt;=$Q82,INDEX('BAZA PRAC'!$D$4:$D$61,$P82-4+2),"")</f>
        <v/>
      </c>
      <c r="T82" s="26">
        <f>IF(3&lt;=$Q82,INDEX('BAZA PRAC'!$D$4:$D$61,$P82-4+3),"")</f>
        <v/>
      </c>
      <c r="U82" s="26">
        <f>IF(4&lt;=$Q82,INDEX('BAZA PRAC'!$D$4:$D$61,$P82-4+4),"")</f>
        <v/>
      </c>
      <c r="V82" s="26">
        <f>IF(5&lt;=$Q82,INDEX('BAZA PRAC'!$D$4:$D$61,$P82-4+5),"")</f>
        <v/>
      </c>
      <c r="W82" s="26">
        <f>IF(6&lt;=$Q82,INDEX('BAZA PRAC'!$D$4:$D$61,$P82-4+6),"")</f>
        <v/>
      </c>
      <c r="X82" s="26">
        <f>IF(7&lt;=$Q82,INDEX('BAZA PRAC'!$D$4:$D$61,$P82-4+7),"")</f>
        <v/>
      </c>
      <c r="Y82" s="26">
        <f>IF(8&lt;=$Q82,INDEX('BAZA PRAC'!$D$4:$D$61,$P82-4+8),"")</f>
        <v/>
      </c>
      <c r="Z82" s="26">
        <f>IF(9&lt;=$Q82,INDEX('BAZA PRAC'!$D$4:$D$61,$P82-4+9),"")</f>
        <v/>
      </c>
      <c r="AA82" s="26">
        <f>IF(10&lt;=$Q82,INDEX('BAZA PRAC'!$D$4:$D$61,$P82-4+10),"")</f>
        <v/>
      </c>
      <c r="AB82" s="26">
        <f>IF(11&lt;=$Q82,INDEX('BAZA PRAC'!$D$4:$D$61,$P82-4+11),"")</f>
        <v/>
      </c>
      <c r="AC82" s="26">
        <f>IF(12&lt;=$Q82,INDEX('BAZA PRAC'!$D$4:$D$61,$P82-4+12),"")</f>
        <v/>
      </c>
      <c r="AD82" s="26">
        <f>IF(13&lt;=$Q82,INDEX('BAZA PRAC'!$D$4:$D$61,$P82-4+13),"")</f>
        <v/>
      </c>
      <c r="AE82" s="26">
        <f>IF(14&lt;=$Q82,INDEX('BAZA PRAC'!$D$4:$D$61,$P82-4+14),"")</f>
        <v/>
      </c>
      <c r="AF82" s="26">
        <f>IF(15&lt;=$Q82,INDEX('BAZA PRAC'!$D$4:$D$61,$P82-4+15),"")</f>
        <v/>
      </c>
      <c r="AG82" s="26">
        <f>IF(16&lt;=$Q82,INDEX('BAZA PRAC'!$D$4:$D$61,$P82-4+16),"")</f>
        <v/>
      </c>
      <c r="AH82" s="26">
        <f>IF(17&lt;=$Q82,INDEX('BAZA PRAC'!$D$4:$D$61,$P82-4+17),"")</f>
        <v/>
      </c>
      <c r="AI82" s="26">
        <f>IF(18&lt;=$Q82,INDEX('BAZA PRAC'!$D$4:$D$61,$P82-4+18),"")</f>
        <v/>
      </c>
      <c r="AJ82" s="26">
        <f>IF(19&lt;=$Q82,INDEX('BAZA PRAC'!$D$4:$D$61,$P82-4+19),"")</f>
        <v/>
      </c>
      <c r="AK82" s="26">
        <f>IF(20&lt;=$Q82,INDEX('BAZA PRAC'!$D$4:$D$61,$P82-4+20),"")</f>
        <v/>
      </c>
      <c r="AL82" s="26">
        <f>IF(21&lt;=$Q82,INDEX('BAZA PRAC'!$D$4:$D$61,$P82-4+21),"")</f>
        <v/>
      </c>
      <c r="AM82" s="26">
        <f>IF(22&lt;=$Q82,INDEX('BAZA PRAC'!$D$4:$D$61,$P82-4+22),"")</f>
        <v/>
      </c>
      <c r="AN82" s="26">
        <f>IF(23&lt;=$Q82,INDEX('BAZA PRAC'!$D$4:$D$61,$P82-4+23),"")</f>
        <v/>
      </c>
      <c r="AO82" s="26">
        <f>IF(24&lt;=$Q82,INDEX('BAZA PRAC'!$D$4:$D$61,$P82-4+24),"")</f>
        <v/>
      </c>
      <c r="AP82" s="26">
        <f>IF(25&lt;=$Q82,INDEX('BAZA PRAC'!$D$4:$D$61,$P82-4+25),"")</f>
        <v/>
      </c>
      <c r="AQ82" s="26">
        <f>IF(26&lt;=$Q82,INDEX('BAZA PRAC'!$D$4:$D$61,$P82-4+26),"")</f>
        <v/>
      </c>
      <c r="AR82" s="26">
        <f>IF(27&lt;=$Q82,INDEX('BAZA PRAC'!$D$4:$D$61,$P82-4+27),"")</f>
        <v/>
      </c>
      <c r="AS82" s="26">
        <f>IF(28&lt;=$Q82,INDEX('BAZA PRAC'!$D$4:$D$61,$P82-4+28),"")</f>
        <v/>
      </c>
      <c r="AT82" s="26">
        <f>IF(29&lt;=$Q82,INDEX('BAZA PRAC'!$D$4:$D$61,$P82-4+29),"")</f>
        <v/>
      </c>
      <c r="AU82" s="26">
        <f>IF(30&lt;=$Q82,INDEX('BAZA PRAC'!$D$4:$D$61,$P82-4+30),"")</f>
        <v/>
      </c>
      <c r="AV82" s="26">
        <f>IF(31&lt;=$Q82,INDEX('BAZA PRAC'!$D$4:$D$61,$P82-4+31),"")</f>
        <v/>
      </c>
      <c r="AW82" s="26">
        <f>IF(32&lt;=$Q82,INDEX('BAZA PRAC'!$D$4:$D$61,$P82-4+32),"")</f>
        <v/>
      </c>
      <c r="AX82" s="26">
        <f>IF(33&lt;=$Q82,INDEX('BAZA PRAC'!$D$4:$D$61,$P82-4+33),"")</f>
        <v/>
      </c>
      <c r="AY82" s="26">
        <f>IF(34&lt;=$Q82,INDEX('BAZA PRAC'!$D$4:$D$61,$P82-4+34),"")</f>
        <v/>
      </c>
      <c r="AZ82" s="26">
        <f>IF(35&lt;=$Q82,INDEX('BAZA PRAC'!$D$4:$D$61,$P82-4+35),"")</f>
        <v/>
      </c>
      <c r="BA82" s="26">
        <f>IF(36&lt;=$Q82,INDEX('BAZA PRAC'!$D$4:$D$61,$P82-4+36),"")</f>
        <v/>
      </c>
      <c r="BB82" s="26">
        <f>IF(37&lt;=$Q82,INDEX('BAZA PRAC'!$D$4:$D$61,$P82-4+37),"")</f>
        <v/>
      </c>
      <c r="BC82" s="26">
        <f>IF(38&lt;=$Q82,INDEX('BAZA PRAC'!$D$4:$D$61,$P82-4+38),"")</f>
        <v/>
      </c>
      <c r="BD82" s="26">
        <f>IF(39&lt;=$Q82,INDEX('BAZA PRAC'!$D$4:$D$61,$P82-4+39),"")</f>
        <v/>
      </c>
      <c r="BE82" s="26">
        <f>IF(40&lt;=$Q82,INDEX('BAZA PRAC'!$D$4:$D$61,$P82-4+40),"")</f>
        <v/>
      </c>
      <c r="BF82" s="26">
        <f>IF(41&lt;=$Q82,INDEX('BAZA PRAC'!$D$4:$D$61,$P82-4+41),"")</f>
        <v/>
      </c>
      <c r="BG82" s="26">
        <f>IF(42&lt;=$Q82,INDEX('BAZA PRAC'!$D$4:$D$61,$P82-4+42),"")</f>
        <v/>
      </c>
      <c r="BH82" s="26">
        <f>IF(43&lt;=$Q82,INDEX('BAZA PRAC'!$D$4:$D$61,$P82-4+43),"")</f>
        <v/>
      </c>
      <c r="BI82" s="26">
        <f>IF(44&lt;=$Q82,INDEX('BAZA PRAC'!$D$4:$D$61,$P82-4+44),"")</f>
        <v/>
      </c>
      <c r="BJ82" s="26">
        <f>IF(45&lt;=$Q82,INDEX('BAZA PRAC'!$D$4:$D$61,$P82-4+45),"")</f>
        <v/>
      </c>
      <c r="BK82" s="26">
        <f>IF(46&lt;=$Q82,INDEX('BAZA PRAC'!$D$4:$D$61,$P82-4+46),"")</f>
        <v/>
      </c>
      <c r="BL82" s="26">
        <f>IF(47&lt;=$Q82,INDEX('BAZA PRAC'!$D$4:$D$61,$P82-4+47),"")</f>
        <v/>
      </c>
      <c r="BM82" s="26">
        <f>IF(48&lt;=$Q82,INDEX('BAZA PRAC'!$D$4:$D$61,$P82-4+48),"")</f>
        <v/>
      </c>
      <c r="BN82" s="26">
        <f>IF(49&lt;=$Q82,INDEX('BAZA PRAC'!$D$4:$D$61,$P82-4+49),"")</f>
        <v/>
      </c>
      <c r="BO82" s="26">
        <f>IF(50&lt;=$Q82,INDEX('BAZA PRAC'!$D$4:$D$61,$P82-4+50),"")</f>
        <v/>
      </c>
      <c r="BP82" s="26">
        <f>IF(51&lt;=$Q82,INDEX('BAZA PRAC'!$D$4:$D$61,$P82-4+51),"")</f>
        <v/>
      </c>
      <c r="BQ82" s="26">
        <f>IF(52&lt;=$Q82,INDEX('BAZA PRAC'!$D$4:$D$61,$P82-4+52),"")</f>
        <v/>
      </c>
      <c r="BR82" s="26">
        <f>IF(53&lt;=$Q82,INDEX('BAZA PRAC'!$D$4:$D$61,$P82-4+53),"")</f>
        <v/>
      </c>
      <c r="BS82" s="26">
        <f>IF(54&lt;=$Q82,INDEX('BAZA PRAC'!$D$4:$D$61,$P82-4+54),"")</f>
        <v/>
      </c>
      <c r="BT82" s="26">
        <f>IF(55&lt;=$Q82,INDEX('BAZA PRAC'!$D$4:$D$61,$P82-4+55),"")</f>
        <v/>
      </c>
      <c r="BU82" s="26">
        <f>IF(56&lt;=$Q82,INDEX('BAZA PRAC'!$D$4:$D$61,$P82-4+56),"")</f>
        <v/>
      </c>
      <c r="BV82" s="26">
        <f>IF(57&lt;=$Q82,INDEX('BAZA PRAC'!$D$4:$D$61,$P82-4+57),"")</f>
        <v/>
      </c>
      <c r="BW82" s="26">
        <f>IF(58&lt;=$Q82,INDEX('BAZA PRAC'!$D$4:$D$61,$P82-4+58),"")</f>
        <v/>
      </c>
      <c r="BX82" s="20" t="n"/>
      <c r="BY82" s="20" t="n"/>
    </row>
    <row r="83">
      <c r="A83" s="19">
        <f>IF($D83="","",COUNTA($D$11:$D83))</f>
        <v/>
      </c>
      <c r="B83" s="19">
        <f>IF($BX83&lt;&gt;"",$BX83,IF($D83="","",IFERROR(INDEX('BAZA PRAC'!$A$4:$A$61,MATCH($D83,'BAZA PRAC'!$D$4:$D$61,0)),"")))</f>
        <v/>
      </c>
      <c r="C83" s="20" t="n"/>
      <c r="D83" s="21" t="n"/>
      <c r="E83" s="19">
        <f>IF($BY83&lt;&gt;"",$BY83,IF($D83="","",IFERROR(INDEX('BAZA PRAC'!$E$4:$E$61,MATCH($D83,'BAZA PRAC'!$D$4:$D$61,0)),"")))</f>
        <v/>
      </c>
      <c r="F83" s="22" t="n"/>
      <c r="G83" s="23" t="n"/>
      <c r="H83" s="23" t="n"/>
      <c r="I83" s="23" t="n"/>
      <c r="J83" s="24">
        <f>IF($D83="","",N(G83)+N(H83)+N(I83))</f>
        <v/>
      </c>
      <c r="K83" s="24">
        <f>IF($D83="","",N(F83)*J83)</f>
        <v/>
      </c>
      <c r="L83" s="25" t="n"/>
      <c r="M83" s="24">
        <f>IF($D83="","",K83*(1-N(L83)))</f>
        <v/>
      </c>
      <c r="N83" s="21" t="n"/>
      <c r="P83" s="26">
        <f>IFERROR(VLOOKUP($C83,USTAWIENIA!$E$2:$H$8,3,FALSE),4)</f>
        <v/>
      </c>
      <c r="Q83" s="26">
        <f>IFERROR(VLOOKUP($C83,USTAWIENIA!$E$2:$H$8,4,FALSE),58)</f>
        <v/>
      </c>
      <c r="R83" s="26">
        <f>IF(1&lt;=$Q83,INDEX('BAZA PRAC'!$D$4:$D$61,$P83-4+1),"")</f>
        <v/>
      </c>
      <c r="S83" s="26">
        <f>IF(2&lt;=$Q83,INDEX('BAZA PRAC'!$D$4:$D$61,$P83-4+2),"")</f>
        <v/>
      </c>
      <c r="T83" s="26">
        <f>IF(3&lt;=$Q83,INDEX('BAZA PRAC'!$D$4:$D$61,$P83-4+3),"")</f>
        <v/>
      </c>
      <c r="U83" s="26">
        <f>IF(4&lt;=$Q83,INDEX('BAZA PRAC'!$D$4:$D$61,$P83-4+4),"")</f>
        <v/>
      </c>
      <c r="V83" s="26">
        <f>IF(5&lt;=$Q83,INDEX('BAZA PRAC'!$D$4:$D$61,$P83-4+5),"")</f>
        <v/>
      </c>
      <c r="W83" s="26">
        <f>IF(6&lt;=$Q83,INDEX('BAZA PRAC'!$D$4:$D$61,$P83-4+6),"")</f>
        <v/>
      </c>
      <c r="X83" s="26">
        <f>IF(7&lt;=$Q83,INDEX('BAZA PRAC'!$D$4:$D$61,$P83-4+7),"")</f>
        <v/>
      </c>
      <c r="Y83" s="26">
        <f>IF(8&lt;=$Q83,INDEX('BAZA PRAC'!$D$4:$D$61,$P83-4+8),"")</f>
        <v/>
      </c>
      <c r="Z83" s="26">
        <f>IF(9&lt;=$Q83,INDEX('BAZA PRAC'!$D$4:$D$61,$P83-4+9),"")</f>
        <v/>
      </c>
      <c r="AA83" s="26">
        <f>IF(10&lt;=$Q83,INDEX('BAZA PRAC'!$D$4:$D$61,$P83-4+10),"")</f>
        <v/>
      </c>
      <c r="AB83" s="26">
        <f>IF(11&lt;=$Q83,INDEX('BAZA PRAC'!$D$4:$D$61,$P83-4+11),"")</f>
        <v/>
      </c>
      <c r="AC83" s="26">
        <f>IF(12&lt;=$Q83,INDEX('BAZA PRAC'!$D$4:$D$61,$P83-4+12),"")</f>
        <v/>
      </c>
      <c r="AD83" s="26">
        <f>IF(13&lt;=$Q83,INDEX('BAZA PRAC'!$D$4:$D$61,$P83-4+13),"")</f>
        <v/>
      </c>
      <c r="AE83" s="26">
        <f>IF(14&lt;=$Q83,INDEX('BAZA PRAC'!$D$4:$D$61,$P83-4+14),"")</f>
        <v/>
      </c>
      <c r="AF83" s="26">
        <f>IF(15&lt;=$Q83,INDEX('BAZA PRAC'!$D$4:$D$61,$P83-4+15),"")</f>
        <v/>
      </c>
      <c r="AG83" s="26">
        <f>IF(16&lt;=$Q83,INDEX('BAZA PRAC'!$D$4:$D$61,$P83-4+16),"")</f>
        <v/>
      </c>
      <c r="AH83" s="26">
        <f>IF(17&lt;=$Q83,INDEX('BAZA PRAC'!$D$4:$D$61,$P83-4+17),"")</f>
        <v/>
      </c>
      <c r="AI83" s="26">
        <f>IF(18&lt;=$Q83,INDEX('BAZA PRAC'!$D$4:$D$61,$P83-4+18),"")</f>
        <v/>
      </c>
      <c r="AJ83" s="26">
        <f>IF(19&lt;=$Q83,INDEX('BAZA PRAC'!$D$4:$D$61,$P83-4+19),"")</f>
        <v/>
      </c>
      <c r="AK83" s="26">
        <f>IF(20&lt;=$Q83,INDEX('BAZA PRAC'!$D$4:$D$61,$P83-4+20),"")</f>
        <v/>
      </c>
      <c r="AL83" s="26">
        <f>IF(21&lt;=$Q83,INDEX('BAZA PRAC'!$D$4:$D$61,$P83-4+21),"")</f>
        <v/>
      </c>
      <c r="AM83" s="26">
        <f>IF(22&lt;=$Q83,INDEX('BAZA PRAC'!$D$4:$D$61,$P83-4+22),"")</f>
        <v/>
      </c>
      <c r="AN83" s="26">
        <f>IF(23&lt;=$Q83,INDEX('BAZA PRAC'!$D$4:$D$61,$P83-4+23),"")</f>
        <v/>
      </c>
      <c r="AO83" s="26">
        <f>IF(24&lt;=$Q83,INDEX('BAZA PRAC'!$D$4:$D$61,$P83-4+24),"")</f>
        <v/>
      </c>
      <c r="AP83" s="26">
        <f>IF(25&lt;=$Q83,INDEX('BAZA PRAC'!$D$4:$D$61,$P83-4+25),"")</f>
        <v/>
      </c>
      <c r="AQ83" s="26">
        <f>IF(26&lt;=$Q83,INDEX('BAZA PRAC'!$D$4:$D$61,$P83-4+26),"")</f>
        <v/>
      </c>
      <c r="AR83" s="26">
        <f>IF(27&lt;=$Q83,INDEX('BAZA PRAC'!$D$4:$D$61,$P83-4+27),"")</f>
        <v/>
      </c>
      <c r="AS83" s="26">
        <f>IF(28&lt;=$Q83,INDEX('BAZA PRAC'!$D$4:$D$61,$P83-4+28),"")</f>
        <v/>
      </c>
      <c r="AT83" s="26">
        <f>IF(29&lt;=$Q83,INDEX('BAZA PRAC'!$D$4:$D$61,$P83-4+29),"")</f>
        <v/>
      </c>
      <c r="AU83" s="26">
        <f>IF(30&lt;=$Q83,INDEX('BAZA PRAC'!$D$4:$D$61,$P83-4+30),"")</f>
        <v/>
      </c>
      <c r="AV83" s="26">
        <f>IF(31&lt;=$Q83,INDEX('BAZA PRAC'!$D$4:$D$61,$P83-4+31),"")</f>
        <v/>
      </c>
      <c r="AW83" s="26">
        <f>IF(32&lt;=$Q83,INDEX('BAZA PRAC'!$D$4:$D$61,$P83-4+32),"")</f>
        <v/>
      </c>
      <c r="AX83" s="26">
        <f>IF(33&lt;=$Q83,INDEX('BAZA PRAC'!$D$4:$D$61,$P83-4+33),"")</f>
        <v/>
      </c>
      <c r="AY83" s="26">
        <f>IF(34&lt;=$Q83,INDEX('BAZA PRAC'!$D$4:$D$61,$P83-4+34),"")</f>
        <v/>
      </c>
      <c r="AZ83" s="26">
        <f>IF(35&lt;=$Q83,INDEX('BAZA PRAC'!$D$4:$D$61,$P83-4+35),"")</f>
        <v/>
      </c>
      <c r="BA83" s="26">
        <f>IF(36&lt;=$Q83,INDEX('BAZA PRAC'!$D$4:$D$61,$P83-4+36),"")</f>
        <v/>
      </c>
      <c r="BB83" s="26">
        <f>IF(37&lt;=$Q83,INDEX('BAZA PRAC'!$D$4:$D$61,$P83-4+37),"")</f>
        <v/>
      </c>
      <c r="BC83" s="26">
        <f>IF(38&lt;=$Q83,INDEX('BAZA PRAC'!$D$4:$D$61,$P83-4+38),"")</f>
        <v/>
      </c>
      <c r="BD83" s="26">
        <f>IF(39&lt;=$Q83,INDEX('BAZA PRAC'!$D$4:$D$61,$P83-4+39),"")</f>
        <v/>
      </c>
      <c r="BE83" s="26">
        <f>IF(40&lt;=$Q83,INDEX('BAZA PRAC'!$D$4:$D$61,$P83-4+40),"")</f>
        <v/>
      </c>
      <c r="BF83" s="26">
        <f>IF(41&lt;=$Q83,INDEX('BAZA PRAC'!$D$4:$D$61,$P83-4+41),"")</f>
        <v/>
      </c>
      <c r="BG83" s="26">
        <f>IF(42&lt;=$Q83,INDEX('BAZA PRAC'!$D$4:$D$61,$P83-4+42),"")</f>
        <v/>
      </c>
      <c r="BH83" s="26">
        <f>IF(43&lt;=$Q83,INDEX('BAZA PRAC'!$D$4:$D$61,$P83-4+43),"")</f>
        <v/>
      </c>
      <c r="BI83" s="26">
        <f>IF(44&lt;=$Q83,INDEX('BAZA PRAC'!$D$4:$D$61,$P83-4+44),"")</f>
        <v/>
      </c>
      <c r="BJ83" s="26">
        <f>IF(45&lt;=$Q83,INDEX('BAZA PRAC'!$D$4:$D$61,$P83-4+45),"")</f>
        <v/>
      </c>
      <c r="BK83" s="26">
        <f>IF(46&lt;=$Q83,INDEX('BAZA PRAC'!$D$4:$D$61,$P83-4+46),"")</f>
        <v/>
      </c>
      <c r="BL83" s="26">
        <f>IF(47&lt;=$Q83,INDEX('BAZA PRAC'!$D$4:$D$61,$P83-4+47),"")</f>
        <v/>
      </c>
      <c r="BM83" s="26">
        <f>IF(48&lt;=$Q83,INDEX('BAZA PRAC'!$D$4:$D$61,$P83-4+48),"")</f>
        <v/>
      </c>
      <c r="BN83" s="26">
        <f>IF(49&lt;=$Q83,INDEX('BAZA PRAC'!$D$4:$D$61,$P83-4+49),"")</f>
        <v/>
      </c>
      <c r="BO83" s="26">
        <f>IF(50&lt;=$Q83,INDEX('BAZA PRAC'!$D$4:$D$61,$P83-4+50),"")</f>
        <v/>
      </c>
      <c r="BP83" s="26">
        <f>IF(51&lt;=$Q83,INDEX('BAZA PRAC'!$D$4:$D$61,$P83-4+51),"")</f>
        <v/>
      </c>
      <c r="BQ83" s="26">
        <f>IF(52&lt;=$Q83,INDEX('BAZA PRAC'!$D$4:$D$61,$P83-4+52),"")</f>
        <v/>
      </c>
      <c r="BR83" s="26">
        <f>IF(53&lt;=$Q83,INDEX('BAZA PRAC'!$D$4:$D$61,$P83-4+53),"")</f>
        <v/>
      </c>
      <c r="BS83" s="26">
        <f>IF(54&lt;=$Q83,INDEX('BAZA PRAC'!$D$4:$D$61,$P83-4+54),"")</f>
        <v/>
      </c>
      <c r="BT83" s="26">
        <f>IF(55&lt;=$Q83,INDEX('BAZA PRAC'!$D$4:$D$61,$P83-4+55),"")</f>
        <v/>
      </c>
      <c r="BU83" s="26">
        <f>IF(56&lt;=$Q83,INDEX('BAZA PRAC'!$D$4:$D$61,$P83-4+56),"")</f>
        <v/>
      </c>
      <c r="BV83" s="26">
        <f>IF(57&lt;=$Q83,INDEX('BAZA PRAC'!$D$4:$D$61,$P83-4+57),"")</f>
        <v/>
      </c>
      <c r="BW83" s="26">
        <f>IF(58&lt;=$Q83,INDEX('BAZA PRAC'!$D$4:$D$61,$P83-4+58),"")</f>
        <v/>
      </c>
      <c r="BX83" s="20" t="n"/>
      <c r="BY83" s="20" t="n"/>
    </row>
    <row r="84">
      <c r="A84" s="27">
        <f>IF($D84="","",COUNTA($D$11:$D84))</f>
        <v/>
      </c>
      <c r="B84" s="27">
        <f>IF($BX84&lt;&gt;"",$BX84,IF($D84="","",IFERROR(INDEX('BAZA PRAC'!$A$4:$A$61,MATCH($D84,'BAZA PRAC'!$D$4:$D$61,0)),"")))</f>
        <v/>
      </c>
      <c r="C84" s="20" t="n"/>
      <c r="D84" s="21" t="n"/>
      <c r="E84" s="27">
        <f>IF($BY84&lt;&gt;"",$BY84,IF($D84="","",IFERROR(INDEX('BAZA PRAC'!$E$4:$E$61,MATCH($D84,'BAZA PRAC'!$D$4:$D$61,0)),"")))</f>
        <v/>
      </c>
      <c r="F84" s="22" t="n"/>
      <c r="G84" s="23" t="n"/>
      <c r="H84" s="23" t="n"/>
      <c r="I84" s="23" t="n"/>
      <c r="J84" s="28">
        <f>IF($D84="","",N(G84)+N(H84)+N(I84))</f>
        <v/>
      </c>
      <c r="K84" s="28">
        <f>IF($D84="","",N(F84)*J84)</f>
        <v/>
      </c>
      <c r="L84" s="25" t="n"/>
      <c r="M84" s="28">
        <f>IF($D84="","",K84*(1-N(L84)))</f>
        <v/>
      </c>
      <c r="N84" s="21" t="n"/>
      <c r="P84" s="26">
        <f>IFERROR(VLOOKUP($C84,USTAWIENIA!$E$2:$H$8,3,FALSE),4)</f>
        <v/>
      </c>
      <c r="Q84" s="26">
        <f>IFERROR(VLOOKUP($C84,USTAWIENIA!$E$2:$H$8,4,FALSE),58)</f>
        <v/>
      </c>
      <c r="R84" s="26">
        <f>IF(1&lt;=$Q84,INDEX('BAZA PRAC'!$D$4:$D$61,$P84-4+1),"")</f>
        <v/>
      </c>
      <c r="S84" s="26">
        <f>IF(2&lt;=$Q84,INDEX('BAZA PRAC'!$D$4:$D$61,$P84-4+2),"")</f>
        <v/>
      </c>
      <c r="T84" s="26">
        <f>IF(3&lt;=$Q84,INDEX('BAZA PRAC'!$D$4:$D$61,$P84-4+3),"")</f>
        <v/>
      </c>
      <c r="U84" s="26">
        <f>IF(4&lt;=$Q84,INDEX('BAZA PRAC'!$D$4:$D$61,$P84-4+4),"")</f>
        <v/>
      </c>
      <c r="V84" s="26">
        <f>IF(5&lt;=$Q84,INDEX('BAZA PRAC'!$D$4:$D$61,$P84-4+5),"")</f>
        <v/>
      </c>
      <c r="W84" s="26">
        <f>IF(6&lt;=$Q84,INDEX('BAZA PRAC'!$D$4:$D$61,$P84-4+6),"")</f>
        <v/>
      </c>
      <c r="X84" s="26">
        <f>IF(7&lt;=$Q84,INDEX('BAZA PRAC'!$D$4:$D$61,$P84-4+7),"")</f>
        <v/>
      </c>
      <c r="Y84" s="26">
        <f>IF(8&lt;=$Q84,INDEX('BAZA PRAC'!$D$4:$D$61,$P84-4+8),"")</f>
        <v/>
      </c>
      <c r="Z84" s="26">
        <f>IF(9&lt;=$Q84,INDEX('BAZA PRAC'!$D$4:$D$61,$P84-4+9),"")</f>
        <v/>
      </c>
      <c r="AA84" s="26">
        <f>IF(10&lt;=$Q84,INDEX('BAZA PRAC'!$D$4:$D$61,$P84-4+10),"")</f>
        <v/>
      </c>
      <c r="AB84" s="26">
        <f>IF(11&lt;=$Q84,INDEX('BAZA PRAC'!$D$4:$D$61,$P84-4+11),"")</f>
        <v/>
      </c>
      <c r="AC84" s="26">
        <f>IF(12&lt;=$Q84,INDEX('BAZA PRAC'!$D$4:$D$61,$P84-4+12),"")</f>
        <v/>
      </c>
      <c r="AD84" s="26">
        <f>IF(13&lt;=$Q84,INDEX('BAZA PRAC'!$D$4:$D$61,$P84-4+13),"")</f>
        <v/>
      </c>
      <c r="AE84" s="26">
        <f>IF(14&lt;=$Q84,INDEX('BAZA PRAC'!$D$4:$D$61,$P84-4+14),"")</f>
        <v/>
      </c>
      <c r="AF84" s="26">
        <f>IF(15&lt;=$Q84,INDEX('BAZA PRAC'!$D$4:$D$61,$P84-4+15),"")</f>
        <v/>
      </c>
      <c r="AG84" s="26">
        <f>IF(16&lt;=$Q84,INDEX('BAZA PRAC'!$D$4:$D$61,$P84-4+16),"")</f>
        <v/>
      </c>
      <c r="AH84" s="26">
        <f>IF(17&lt;=$Q84,INDEX('BAZA PRAC'!$D$4:$D$61,$P84-4+17),"")</f>
        <v/>
      </c>
      <c r="AI84" s="26">
        <f>IF(18&lt;=$Q84,INDEX('BAZA PRAC'!$D$4:$D$61,$P84-4+18),"")</f>
        <v/>
      </c>
      <c r="AJ84" s="26">
        <f>IF(19&lt;=$Q84,INDEX('BAZA PRAC'!$D$4:$D$61,$P84-4+19),"")</f>
        <v/>
      </c>
      <c r="AK84" s="26">
        <f>IF(20&lt;=$Q84,INDEX('BAZA PRAC'!$D$4:$D$61,$P84-4+20),"")</f>
        <v/>
      </c>
      <c r="AL84" s="26">
        <f>IF(21&lt;=$Q84,INDEX('BAZA PRAC'!$D$4:$D$61,$P84-4+21),"")</f>
        <v/>
      </c>
      <c r="AM84" s="26">
        <f>IF(22&lt;=$Q84,INDEX('BAZA PRAC'!$D$4:$D$61,$P84-4+22),"")</f>
        <v/>
      </c>
      <c r="AN84" s="26">
        <f>IF(23&lt;=$Q84,INDEX('BAZA PRAC'!$D$4:$D$61,$P84-4+23),"")</f>
        <v/>
      </c>
      <c r="AO84" s="26">
        <f>IF(24&lt;=$Q84,INDEX('BAZA PRAC'!$D$4:$D$61,$P84-4+24),"")</f>
        <v/>
      </c>
      <c r="AP84" s="26">
        <f>IF(25&lt;=$Q84,INDEX('BAZA PRAC'!$D$4:$D$61,$P84-4+25),"")</f>
        <v/>
      </c>
      <c r="AQ84" s="26">
        <f>IF(26&lt;=$Q84,INDEX('BAZA PRAC'!$D$4:$D$61,$P84-4+26),"")</f>
        <v/>
      </c>
      <c r="AR84" s="26">
        <f>IF(27&lt;=$Q84,INDEX('BAZA PRAC'!$D$4:$D$61,$P84-4+27),"")</f>
        <v/>
      </c>
      <c r="AS84" s="26">
        <f>IF(28&lt;=$Q84,INDEX('BAZA PRAC'!$D$4:$D$61,$P84-4+28),"")</f>
        <v/>
      </c>
      <c r="AT84" s="26">
        <f>IF(29&lt;=$Q84,INDEX('BAZA PRAC'!$D$4:$D$61,$P84-4+29),"")</f>
        <v/>
      </c>
      <c r="AU84" s="26">
        <f>IF(30&lt;=$Q84,INDEX('BAZA PRAC'!$D$4:$D$61,$P84-4+30),"")</f>
        <v/>
      </c>
      <c r="AV84" s="26">
        <f>IF(31&lt;=$Q84,INDEX('BAZA PRAC'!$D$4:$D$61,$P84-4+31),"")</f>
        <v/>
      </c>
      <c r="AW84" s="26">
        <f>IF(32&lt;=$Q84,INDEX('BAZA PRAC'!$D$4:$D$61,$P84-4+32),"")</f>
        <v/>
      </c>
      <c r="AX84" s="26">
        <f>IF(33&lt;=$Q84,INDEX('BAZA PRAC'!$D$4:$D$61,$P84-4+33),"")</f>
        <v/>
      </c>
      <c r="AY84" s="26">
        <f>IF(34&lt;=$Q84,INDEX('BAZA PRAC'!$D$4:$D$61,$P84-4+34),"")</f>
        <v/>
      </c>
      <c r="AZ84" s="26">
        <f>IF(35&lt;=$Q84,INDEX('BAZA PRAC'!$D$4:$D$61,$P84-4+35),"")</f>
        <v/>
      </c>
      <c r="BA84" s="26">
        <f>IF(36&lt;=$Q84,INDEX('BAZA PRAC'!$D$4:$D$61,$P84-4+36),"")</f>
        <v/>
      </c>
      <c r="BB84" s="26">
        <f>IF(37&lt;=$Q84,INDEX('BAZA PRAC'!$D$4:$D$61,$P84-4+37),"")</f>
        <v/>
      </c>
      <c r="BC84" s="26">
        <f>IF(38&lt;=$Q84,INDEX('BAZA PRAC'!$D$4:$D$61,$P84-4+38),"")</f>
        <v/>
      </c>
      <c r="BD84" s="26">
        <f>IF(39&lt;=$Q84,INDEX('BAZA PRAC'!$D$4:$D$61,$P84-4+39),"")</f>
        <v/>
      </c>
      <c r="BE84" s="26">
        <f>IF(40&lt;=$Q84,INDEX('BAZA PRAC'!$D$4:$D$61,$P84-4+40),"")</f>
        <v/>
      </c>
      <c r="BF84" s="26">
        <f>IF(41&lt;=$Q84,INDEX('BAZA PRAC'!$D$4:$D$61,$P84-4+41),"")</f>
        <v/>
      </c>
      <c r="BG84" s="26">
        <f>IF(42&lt;=$Q84,INDEX('BAZA PRAC'!$D$4:$D$61,$P84-4+42),"")</f>
        <v/>
      </c>
      <c r="BH84" s="26">
        <f>IF(43&lt;=$Q84,INDEX('BAZA PRAC'!$D$4:$D$61,$P84-4+43),"")</f>
        <v/>
      </c>
      <c r="BI84" s="26">
        <f>IF(44&lt;=$Q84,INDEX('BAZA PRAC'!$D$4:$D$61,$P84-4+44),"")</f>
        <v/>
      </c>
      <c r="BJ84" s="26">
        <f>IF(45&lt;=$Q84,INDEX('BAZA PRAC'!$D$4:$D$61,$P84-4+45),"")</f>
        <v/>
      </c>
      <c r="BK84" s="26">
        <f>IF(46&lt;=$Q84,INDEX('BAZA PRAC'!$D$4:$D$61,$P84-4+46),"")</f>
        <v/>
      </c>
      <c r="BL84" s="26">
        <f>IF(47&lt;=$Q84,INDEX('BAZA PRAC'!$D$4:$D$61,$P84-4+47),"")</f>
        <v/>
      </c>
      <c r="BM84" s="26">
        <f>IF(48&lt;=$Q84,INDEX('BAZA PRAC'!$D$4:$D$61,$P84-4+48),"")</f>
        <v/>
      </c>
      <c r="BN84" s="26">
        <f>IF(49&lt;=$Q84,INDEX('BAZA PRAC'!$D$4:$D$61,$P84-4+49),"")</f>
        <v/>
      </c>
      <c r="BO84" s="26">
        <f>IF(50&lt;=$Q84,INDEX('BAZA PRAC'!$D$4:$D$61,$P84-4+50),"")</f>
        <v/>
      </c>
      <c r="BP84" s="26">
        <f>IF(51&lt;=$Q84,INDEX('BAZA PRAC'!$D$4:$D$61,$P84-4+51),"")</f>
        <v/>
      </c>
      <c r="BQ84" s="26">
        <f>IF(52&lt;=$Q84,INDEX('BAZA PRAC'!$D$4:$D$61,$P84-4+52),"")</f>
        <v/>
      </c>
      <c r="BR84" s="26">
        <f>IF(53&lt;=$Q84,INDEX('BAZA PRAC'!$D$4:$D$61,$P84-4+53),"")</f>
        <v/>
      </c>
      <c r="BS84" s="26">
        <f>IF(54&lt;=$Q84,INDEX('BAZA PRAC'!$D$4:$D$61,$P84-4+54),"")</f>
        <v/>
      </c>
      <c r="BT84" s="26">
        <f>IF(55&lt;=$Q84,INDEX('BAZA PRAC'!$D$4:$D$61,$P84-4+55),"")</f>
        <v/>
      </c>
      <c r="BU84" s="26">
        <f>IF(56&lt;=$Q84,INDEX('BAZA PRAC'!$D$4:$D$61,$P84-4+56),"")</f>
        <v/>
      </c>
      <c r="BV84" s="26">
        <f>IF(57&lt;=$Q84,INDEX('BAZA PRAC'!$D$4:$D$61,$P84-4+57),"")</f>
        <v/>
      </c>
      <c r="BW84" s="26">
        <f>IF(58&lt;=$Q84,INDEX('BAZA PRAC'!$D$4:$D$61,$P84-4+58),"")</f>
        <v/>
      </c>
      <c r="BX84" s="20" t="n"/>
      <c r="BY84" s="20" t="n"/>
    </row>
    <row r="85">
      <c r="A85" s="19">
        <f>IF($D85="","",COUNTA($D$11:$D85))</f>
        <v/>
      </c>
      <c r="B85" s="19">
        <f>IF($BX85&lt;&gt;"",$BX85,IF($D85="","",IFERROR(INDEX('BAZA PRAC'!$A$4:$A$61,MATCH($D85,'BAZA PRAC'!$D$4:$D$61,0)),"")))</f>
        <v/>
      </c>
      <c r="C85" s="20" t="n"/>
      <c r="D85" s="21" t="n"/>
      <c r="E85" s="19">
        <f>IF($BY85&lt;&gt;"",$BY85,IF($D85="","",IFERROR(INDEX('BAZA PRAC'!$E$4:$E$61,MATCH($D85,'BAZA PRAC'!$D$4:$D$61,0)),"")))</f>
        <v/>
      </c>
      <c r="F85" s="22" t="n"/>
      <c r="G85" s="23" t="n"/>
      <c r="H85" s="23" t="n"/>
      <c r="I85" s="23" t="n"/>
      <c r="J85" s="24">
        <f>IF($D85="","",N(G85)+N(H85)+N(I85))</f>
        <v/>
      </c>
      <c r="K85" s="24">
        <f>IF($D85="","",N(F85)*J85)</f>
        <v/>
      </c>
      <c r="L85" s="25" t="n"/>
      <c r="M85" s="24">
        <f>IF($D85="","",K85*(1-N(L85)))</f>
        <v/>
      </c>
      <c r="N85" s="21" t="n"/>
      <c r="P85" s="26">
        <f>IFERROR(VLOOKUP($C85,USTAWIENIA!$E$2:$H$8,3,FALSE),4)</f>
        <v/>
      </c>
      <c r="Q85" s="26">
        <f>IFERROR(VLOOKUP($C85,USTAWIENIA!$E$2:$H$8,4,FALSE),58)</f>
        <v/>
      </c>
      <c r="R85" s="26">
        <f>IF(1&lt;=$Q85,INDEX('BAZA PRAC'!$D$4:$D$61,$P85-4+1),"")</f>
        <v/>
      </c>
      <c r="S85" s="26">
        <f>IF(2&lt;=$Q85,INDEX('BAZA PRAC'!$D$4:$D$61,$P85-4+2),"")</f>
        <v/>
      </c>
      <c r="T85" s="26">
        <f>IF(3&lt;=$Q85,INDEX('BAZA PRAC'!$D$4:$D$61,$P85-4+3),"")</f>
        <v/>
      </c>
      <c r="U85" s="26">
        <f>IF(4&lt;=$Q85,INDEX('BAZA PRAC'!$D$4:$D$61,$P85-4+4),"")</f>
        <v/>
      </c>
      <c r="V85" s="26">
        <f>IF(5&lt;=$Q85,INDEX('BAZA PRAC'!$D$4:$D$61,$P85-4+5),"")</f>
        <v/>
      </c>
      <c r="W85" s="26">
        <f>IF(6&lt;=$Q85,INDEX('BAZA PRAC'!$D$4:$D$61,$P85-4+6),"")</f>
        <v/>
      </c>
      <c r="X85" s="26">
        <f>IF(7&lt;=$Q85,INDEX('BAZA PRAC'!$D$4:$D$61,$P85-4+7),"")</f>
        <v/>
      </c>
      <c r="Y85" s="26">
        <f>IF(8&lt;=$Q85,INDEX('BAZA PRAC'!$D$4:$D$61,$P85-4+8),"")</f>
        <v/>
      </c>
      <c r="Z85" s="26">
        <f>IF(9&lt;=$Q85,INDEX('BAZA PRAC'!$D$4:$D$61,$P85-4+9),"")</f>
        <v/>
      </c>
      <c r="AA85" s="26">
        <f>IF(10&lt;=$Q85,INDEX('BAZA PRAC'!$D$4:$D$61,$P85-4+10),"")</f>
        <v/>
      </c>
      <c r="AB85" s="26">
        <f>IF(11&lt;=$Q85,INDEX('BAZA PRAC'!$D$4:$D$61,$P85-4+11),"")</f>
        <v/>
      </c>
      <c r="AC85" s="26">
        <f>IF(12&lt;=$Q85,INDEX('BAZA PRAC'!$D$4:$D$61,$P85-4+12),"")</f>
        <v/>
      </c>
      <c r="AD85" s="26">
        <f>IF(13&lt;=$Q85,INDEX('BAZA PRAC'!$D$4:$D$61,$P85-4+13),"")</f>
        <v/>
      </c>
      <c r="AE85" s="26">
        <f>IF(14&lt;=$Q85,INDEX('BAZA PRAC'!$D$4:$D$61,$P85-4+14),"")</f>
        <v/>
      </c>
      <c r="AF85" s="26">
        <f>IF(15&lt;=$Q85,INDEX('BAZA PRAC'!$D$4:$D$61,$P85-4+15),"")</f>
        <v/>
      </c>
      <c r="AG85" s="26">
        <f>IF(16&lt;=$Q85,INDEX('BAZA PRAC'!$D$4:$D$61,$P85-4+16),"")</f>
        <v/>
      </c>
      <c r="AH85" s="26">
        <f>IF(17&lt;=$Q85,INDEX('BAZA PRAC'!$D$4:$D$61,$P85-4+17),"")</f>
        <v/>
      </c>
      <c r="AI85" s="26">
        <f>IF(18&lt;=$Q85,INDEX('BAZA PRAC'!$D$4:$D$61,$P85-4+18),"")</f>
        <v/>
      </c>
      <c r="AJ85" s="26">
        <f>IF(19&lt;=$Q85,INDEX('BAZA PRAC'!$D$4:$D$61,$P85-4+19),"")</f>
        <v/>
      </c>
      <c r="AK85" s="26">
        <f>IF(20&lt;=$Q85,INDEX('BAZA PRAC'!$D$4:$D$61,$P85-4+20),"")</f>
        <v/>
      </c>
      <c r="AL85" s="26">
        <f>IF(21&lt;=$Q85,INDEX('BAZA PRAC'!$D$4:$D$61,$P85-4+21),"")</f>
        <v/>
      </c>
      <c r="AM85" s="26">
        <f>IF(22&lt;=$Q85,INDEX('BAZA PRAC'!$D$4:$D$61,$P85-4+22),"")</f>
        <v/>
      </c>
      <c r="AN85" s="26">
        <f>IF(23&lt;=$Q85,INDEX('BAZA PRAC'!$D$4:$D$61,$P85-4+23),"")</f>
        <v/>
      </c>
      <c r="AO85" s="26">
        <f>IF(24&lt;=$Q85,INDEX('BAZA PRAC'!$D$4:$D$61,$P85-4+24),"")</f>
        <v/>
      </c>
      <c r="AP85" s="26">
        <f>IF(25&lt;=$Q85,INDEX('BAZA PRAC'!$D$4:$D$61,$P85-4+25),"")</f>
        <v/>
      </c>
      <c r="AQ85" s="26">
        <f>IF(26&lt;=$Q85,INDEX('BAZA PRAC'!$D$4:$D$61,$P85-4+26),"")</f>
        <v/>
      </c>
      <c r="AR85" s="26">
        <f>IF(27&lt;=$Q85,INDEX('BAZA PRAC'!$D$4:$D$61,$P85-4+27),"")</f>
        <v/>
      </c>
      <c r="AS85" s="26">
        <f>IF(28&lt;=$Q85,INDEX('BAZA PRAC'!$D$4:$D$61,$P85-4+28),"")</f>
        <v/>
      </c>
      <c r="AT85" s="26">
        <f>IF(29&lt;=$Q85,INDEX('BAZA PRAC'!$D$4:$D$61,$P85-4+29),"")</f>
        <v/>
      </c>
      <c r="AU85" s="26">
        <f>IF(30&lt;=$Q85,INDEX('BAZA PRAC'!$D$4:$D$61,$P85-4+30),"")</f>
        <v/>
      </c>
      <c r="AV85" s="26">
        <f>IF(31&lt;=$Q85,INDEX('BAZA PRAC'!$D$4:$D$61,$P85-4+31),"")</f>
        <v/>
      </c>
      <c r="AW85" s="26">
        <f>IF(32&lt;=$Q85,INDEX('BAZA PRAC'!$D$4:$D$61,$P85-4+32),"")</f>
        <v/>
      </c>
      <c r="AX85" s="26">
        <f>IF(33&lt;=$Q85,INDEX('BAZA PRAC'!$D$4:$D$61,$P85-4+33),"")</f>
        <v/>
      </c>
      <c r="AY85" s="26">
        <f>IF(34&lt;=$Q85,INDEX('BAZA PRAC'!$D$4:$D$61,$P85-4+34),"")</f>
        <v/>
      </c>
      <c r="AZ85" s="26">
        <f>IF(35&lt;=$Q85,INDEX('BAZA PRAC'!$D$4:$D$61,$P85-4+35),"")</f>
        <v/>
      </c>
      <c r="BA85" s="26">
        <f>IF(36&lt;=$Q85,INDEX('BAZA PRAC'!$D$4:$D$61,$P85-4+36),"")</f>
        <v/>
      </c>
      <c r="BB85" s="26">
        <f>IF(37&lt;=$Q85,INDEX('BAZA PRAC'!$D$4:$D$61,$P85-4+37),"")</f>
        <v/>
      </c>
      <c r="BC85" s="26">
        <f>IF(38&lt;=$Q85,INDEX('BAZA PRAC'!$D$4:$D$61,$P85-4+38),"")</f>
        <v/>
      </c>
      <c r="BD85" s="26">
        <f>IF(39&lt;=$Q85,INDEX('BAZA PRAC'!$D$4:$D$61,$P85-4+39),"")</f>
        <v/>
      </c>
      <c r="BE85" s="26">
        <f>IF(40&lt;=$Q85,INDEX('BAZA PRAC'!$D$4:$D$61,$P85-4+40),"")</f>
        <v/>
      </c>
      <c r="BF85" s="26">
        <f>IF(41&lt;=$Q85,INDEX('BAZA PRAC'!$D$4:$D$61,$P85-4+41),"")</f>
        <v/>
      </c>
      <c r="BG85" s="26">
        <f>IF(42&lt;=$Q85,INDEX('BAZA PRAC'!$D$4:$D$61,$P85-4+42),"")</f>
        <v/>
      </c>
      <c r="BH85" s="26">
        <f>IF(43&lt;=$Q85,INDEX('BAZA PRAC'!$D$4:$D$61,$P85-4+43),"")</f>
        <v/>
      </c>
      <c r="BI85" s="26">
        <f>IF(44&lt;=$Q85,INDEX('BAZA PRAC'!$D$4:$D$61,$P85-4+44),"")</f>
        <v/>
      </c>
      <c r="BJ85" s="26">
        <f>IF(45&lt;=$Q85,INDEX('BAZA PRAC'!$D$4:$D$61,$P85-4+45),"")</f>
        <v/>
      </c>
      <c r="BK85" s="26">
        <f>IF(46&lt;=$Q85,INDEX('BAZA PRAC'!$D$4:$D$61,$P85-4+46),"")</f>
        <v/>
      </c>
      <c r="BL85" s="26">
        <f>IF(47&lt;=$Q85,INDEX('BAZA PRAC'!$D$4:$D$61,$P85-4+47),"")</f>
        <v/>
      </c>
      <c r="BM85" s="26">
        <f>IF(48&lt;=$Q85,INDEX('BAZA PRAC'!$D$4:$D$61,$P85-4+48),"")</f>
        <v/>
      </c>
      <c r="BN85" s="26">
        <f>IF(49&lt;=$Q85,INDEX('BAZA PRAC'!$D$4:$D$61,$P85-4+49),"")</f>
        <v/>
      </c>
      <c r="BO85" s="26">
        <f>IF(50&lt;=$Q85,INDEX('BAZA PRAC'!$D$4:$D$61,$P85-4+50),"")</f>
        <v/>
      </c>
      <c r="BP85" s="26">
        <f>IF(51&lt;=$Q85,INDEX('BAZA PRAC'!$D$4:$D$61,$P85-4+51),"")</f>
        <v/>
      </c>
      <c r="BQ85" s="26">
        <f>IF(52&lt;=$Q85,INDEX('BAZA PRAC'!$D$4:$D$61,$P85-4+52),"")</f>
        <v/>
      </c>
      <c r="BR85" s="26">
        <f>IF(53&lt;=$Q85,INDEX('BAZA PRAC'!$D$4:$D$61,$P85-4+53),"")</f>
        <v/>
      </c>
      <c r="BS85" s="26">
        <f>IF(54&lt;=$Q85,INDEX('BAZA PRAC'!$D$4:$D$61,$P85-4+54),"")</f>
        <v/>
      </c>
      <c r="BT85" s="26">
        <f>IF(55&lt;=$Q85,INDEX('BAZA PRAC'!$D$4:$D$61,$P85-4+55),"")</f>
        <v/>
      </c>
      <c r="BU85" s="26">
        <f>IF(56&lt;=$Q85,INDEX('BAZA PRAC'!$D$4:$D$61,$P85-4+56),"")</f>
        <v/>
      </c>
      <c r="BV85" s="26">
        <f>IF(57&lt;=$Q85,INDEX('BAZA PRAC'!$D$4:$D$61,$P85-4+57),"")</f>
        <v/>
      </c>
      <c r="BW85" s="26">
        <f>IF(58&lt;=$Q85,INDEX('BAZA PRAC'!$D$4:$D$61,$P85-4+58),"")</f>
        <v/>
      </c>
      <c r="BX85" s="20" t="n"/>
      <c r="BY85" s="20" t="n"/>
    </row>
    <row r="86">
      <c r="A86" s="27">
        <f>IF($D86="","",COUNTA($D$11:$D86))</f>
        <v/>
      </c>
      <c r="B86" s="27">
        <f>IF($BX86&lt;&gt;"",$BX86,IF($D86="","",IFERROR(INDEX('BAZA PRAC'!$A$4:$A$61,MATCH($D86,'BAZA PRAC'!$D$4:$D$61,0)),"")))</f>
        <v/>
      </c>
      <c r="C86" s="20" t="n"/>
      <c r="D86" s="21" t="n"/>
      <c r="E86" s="27">
        <f>IF($BY86&lt;&gt;"",$BY86,IF($D86="","",IFERROR(INDEX('BAZA PRAC'!$E$4:$E$61,MATCH($D86,'BAZA PRAC'!$D$4:$D$61,0)),"")))</f>
        <v/>
      </c>
      <c r="F86" s="22" t="n"/>
      <c r="G86" s="23" t="n"/>
      <c r="H86" s="23" t="n"/>
      <c r="I86" s="23" t="n"/>
      <c r="J86" s="28">
        <f>IF($D86="","",N(G86)+N(H86)+N(I86))</f>
        <v/>
      </c>
      <c r="K86" s="28">
        <f>IF($D86="","",N(F86)*J86)</f>
        <v/>
      </c>
      <c r="L86" s="25" t="n"/>
      <c r="M86" s="28">
        <f>IF($D86="","",K86*(1-N(L86)))</f>
        <v/>
      </c>
      <c r="N86" s="21" t="n"/>
      <c r="P86" s="26">
        <f>IFERROR(VLOOKUP($C86,USTAWIENIA!$E$2:$H$8,3,FALSE),4)</f>
        <v/>
      </c>
      <c r="Q86" s="26">
        <f>IFERROR(VLOOKUP($C86,USTAWIENIA!$E$2:$H$8,4,FALSE),58)</f>
        <v/>
      </c>
      <c r="R86" s="26">
        <f>IF(1&lt;=$Q86,INDEX('BAZA PRAC'!$D$4:$D$61,$P86-4+1),"")</f>
        <v/>
      </c>
      <c r="S86" s="26">
        <f>IF(2&lt;=$Q86,INDEX('BAZA PRAC'!$D$4:$D$61,$P86-4+2),"")</f>
        <v/>
      </c>
      <c r="T86" s="26">
        <f>IF(3&lt;=$Q86,INDEX('BAZA PRAC'!$D$4:$D$61,$P86-4+3),"")</f>
        <v/>
      </c>
      <c r="U86" s="26">
        <f>IF(4&lt;=$Q86,INDEX('BAZA PRAC'!$D$4:$D$61,$P86-4+4),"")</f>
        <v/>
      </c>
      <c r="V86" s="26">
        <f>IF(5&lt;=$Q86,INDEX('BAZA PRAC'!$D$4:$D$61,$P86-4+5),"")</f>
        <v/>
      </c>
      <c r="W86" s="26">
        <f>IF(6&lt;=$Q86,INDEX('BAZA PRAC'!$D$4:$D$61,$P86-4+6),"")</f>
        <v/>
      </c>
      <c r="X86" s="26">
        <f>IF(7&lt;=$Q86,INDEX('BAZA PRAC'!$D$4:$D$61,$P86-4+7),"")</f>
        <v/>
      </c>
      <c r="Y86" s="26">
        <f>IF(8&lt;=$Q86,INDEX('BAZA PRAC'!$D$4:$D$61,$P86-4+8),"")</f>
        <v/>
      </c>
      <c r="Z86" s="26">
        <f>IF(9&lt;=$Q86,INDEX('BAZA PRAC'!$D$4:$D$61,$P86-4+9),"")</f>
        <v/>
      </c>
      <c r="AA86" s="26">
        <f>IF(10&lt;=$Q86,INDEX('BAZA PRAC'!$D$4:$D$61,$P86-4+10),"")</f>
        <v/>
      </c>
      <c r="AB86" s="26">
        <f>IF(11&lt;=$Q86,INDEX('BAZA PRAC'!$D$4:$D$61,$P86-4+11),"")</f>
        <v/>
      </c>
      <c r="AC86" s="26">
        <f>IF(12&lt;=$Q86,INDEX('BAZA PRAC'!$D$4:$D$61,$P86-4+12),"")</f>
        <v/>
      </c>
      <c r="AD86" s="26">
        <f>IF(13&lt;=$Q86,INDEX('BAZA PRAC'!$D$4:$D$61,$P86-4+13),"")</f>
        <v/>
      </c>
      <c r="AE86" s="26">
        <f>IF(14&lt;=$Q86,INDEX('BAZA PRAC'!$D$4:$D$61,$P86-4+14),"")</f>
        <v/>
      </c>
      <c r="AF86" s="26">
        <f>IF(15&lt;=$Q86,INDEX('BAZA PRAC'!$D$4:$D$61,$P86-4+15),"")</f>
        <v/>
      </c>
      <c r="AG86" s="26">
        <f>IF(16&lt;=$Q86,INDEX('BAZA PRAC'!$D$4:$D$61,$P86-4+16),"")</f>
        <v/>
      </c>
      <c r="AH86" s="26">
        <f>IF(17&lt;=$Q86,INDEX('BAZA PRAC'!$D$4:$D$61,$P86-4+17),"")</f>
        <v/>
      </c>
      <c r="AI86" s="26">
        <f>IF(18&lt;=$Q86,INDEX('BAZA PRAC'!$D$4:$D$61,$P86-4+18),"")</f>
        <v/>
      </c>
      <c r="AJ86" s="26">
        <f>IF(19&lt;=$Q86,INDEX('BAZA PRAC'!$D$4:$D$61,$P86-4+19),"")</f>
        <v/>
      </c>
      <c r="AK86" s="26">
        <f>IF(20&lt;=$Q86,INDEX('BAZA PRAC'!$D$4:$D$61,$P86-4+20),"")</f>
        <v/>
      </c>
      <c r="AL86" s="26">
        <f>IF(21&lt;=$Q86,INDEX('BAZA PRAC'!$D$4:$D$61,$P86-4+21),"")</f>
        <v/>
      </c>
      <c r="AM86" s="26">
        <f>IF(22&lt;=$Q86,INDEX('BAZA PRAC'!$D$4:$D$61,$P86-4+22),"")</f>
        <v/>
      </c>
      <c r="AN86" s="26">
        <f>IF(23&lt;=$Q86,INDEX('BAZA PRAC'!$D$4:$D$61,$P86-4+23),"")</f>
        <v/>
      </c>
      <c r="AO86" s="26">
        <f>IF(24&lt;=$Q86,INDEX('BAZA PRAC'!$D$4:$D$61,$P86-4+24),"")</f>
        <v/>
      </c>
      <c r="AP86" s="26">
        <f>IF(25&lt;=$Q86,INDEX('BAZA PRAC'!$D$4:$D$61,$P86-4+25),"")</f>
        <v/>
      </c>
      <c r="AQ86" s="26">
        <f>IF(26&lt;=$Q86,INDEX('BAZA PRAC'!$D$4:$D$61,$P86-4+26),"")</f>
        <v/>
      </c>
      <c r="AR86" s="26">
        <f>IF(27&lt;=$Q86,INDEX('BAZA PRAC'!$D$4:$D$61,$P86-4+27),"")</f>
        <v/>
      </c>
      <c r="AS86" s="26">
        <f>IF(28&lt;=$Q86,INDEX('BAZA PRAC'!$D$4:$D$61,$P86-4+28),"")</f>
        <v/>
      </c>
      <c r="AT86" s="26">
        <f>IF(29&lt;=$Q86,INDEX('BAZA PRAC'!$D$4:$D$61,$P86-4+29),"")</f>
        <v/>
      </c>
      <c r="AU86" s="26">
        <f>IF(30&lt;=$Q86,INDEX('BAZA PRAC'!$D$4:$D$61,$P86-4+30),"")</f>
        <v/>
      </c>
      <c r="AV86" s="26">
        <f>IF(31&lt;=$Q86,INDEX('BAZA PRAC'!$D$4:$D$61,$P86-4+31),"")</f>
        <v/>
      </c>
      <c r="AW86" s="26">
        <f>IF(32&lt;=$Q86,INDEX('BAZA PRAC'!$D$4:$D$61,$P86-4+32),"")</f>
        <v/>
      </c>
      <c r="AX86" s="26">
        <f>IF(33&lt;=$Q86,INDEX('BAZA PRAC'!$D$4:$D$61,$P86-4+33),"")</f>
        <v/>
      </c>
      <c r="AY86" s="26">
        <f>IF(34&lt;=$Q86,INDEX('BAZA PRAC'!$D$4:$D$61,$P86-4+34),"")</f>
        <v/>
      </c>
      <c r="AZ86" s="26">
        <f>IF(35&lt;=$Q86,INDEX('BAZA PRAC'!$D$4:$D$61,$P86-4+35),"")</f>
        <v/>
      </c>
      <c r="BA86" s="26">
        <f>IF(36&lt;=$Q86,INDEX('BAZA PRAC'!$D$4:$D$61,$P86-4+36),"")</f>
        <v/>
      </c>
      <c r="BB86" s="26">
        <f>IF(37&lt;=$Q86,INDEX('BAZA PRAC'!$D$4:$D$61,$P86-4+37),"")</f>
        <v/>
      </c>
      <c r="BC86" s="26">
        <f>IF(38&lt;=$Q86,INDEX('BAZA PRAC'!$D$4:$D$61,$P86-4+38),"")</f>
        <v/>
      </c>
      <c r="BD86" s="26">
        <f>IF(39&lt;=$Q86,INDEX('BAZA PRAC'!$D$4:$D$61,$P86-4+39),"")</f>
        <v/>
      </c>
      <c r="BE86" s="26">
        <f>IF(40&lt;=$Q86,INDEX('BAZA PRAC'!$D$4:$D$61,$P86-4+40),"")</f>
        <v/>
      </c>
      <c r="BF86" s="26">
        <f>IF(41&lt;=$Q86,INDEX('BAZA PRAC'!$D$4:$D$61,$P86-4+41),"")</f>
        <v/>
      </c>
      <c r="BG86" s="26">
        <f>IF(42&lt;=$Q86,INDEX('BAZA PRAC'!$D$4:$D$61,$P86-4+42),"")</f>
        <v/>
      </c>
      <c r="BH86" s="26">
        <f>IF(43&lt;=$Q86,INDEX('BAZA PRAC'!$D$4:$D$61,$P86-4+43),"")</f>
        <v/>
      </c>
      <c r="BI86" s="26">
        <f>IF(44&lt;=$Q86,INDEX('BAZA PRAC'!$D$4:$D$61,$P86-4+44),"")</f>
        <v/>
      </c>
      <c r="BJ86" s="26">
        <f>IF(45&lt;=$Q86,INDEX('BAZA PRAC'!$D$4:$D$61,$P86-4+45),"")</f>
        <v/>
      </c>
      <c r="BK86" s="26">
        <f>IF(46&lt;=$Q86,INDEX('BAZA PRAC'!$D$4:$D$61,$P86-4+46),"")</f>
        <v/>
      </c>
      <c r="BL86" s="26">
        <f>IF(47&lt;=$Q86,INDEX('BAZA PRAC'!$D$4:$D$61,$P86-4+47),"")</f>
        <v/>
      </c>
      <c r="BM86" s="26">
        <f>IF(48&lt;=$Q86,INDEX('BAZA PRAC'!$D$4:$D$61,$P86-4+48),"")</f>
        <v/>
      </c>
      <c r="BN86" s="26">
        <f>IF(49&lt;=$Q86,INDEX('BAZA PRAC'!$D$4:$D$61,$P86-4+49),"")</f>
        <v/>
      </c>
      <c r="BO86" s="26">
        <f>IF(50&lt;=$Q86,INDEX('BAZA PRAC'!$D$4:$D$61,$P86-4+50),"")</f>
        <v/>
      </c>
      <c r="BP86" s="26">
        <f>IF(51&lt;=$Q86,INDEX('BAZA PRAC'!$D$4:$D$61,$P86-4+51),"")</f>
        <v/>
      </c>
      <c r="BQ86" s="26">
        <f>IF(52&lt;=$Q86,INDEX('BAZA PRAC'!$D$4:$D$61,$P86-4+52),"")</f>
        <v/>
      </c>
      <c r="BR86" s="26">
        <f>IF(53&lt;=$Q86,INDEX('BAZA PRAC'!$D$4:$D$61,$P86-4+53),"")</f>
        <v/>
      </c>
      <c r="BS86" s="26">
        <f>IF(54&lt;=$Q86,INDEX('BAZA PRAC'!$D$4:$D$61,$P86-4+54),"")</f>
        <v/>
      </c>
      <c r="BT86" s="26">
        <f>IF(55&lt;=$Q86,INDEX('BAZA PRAC'!$D$4:$D$61,$P86-4+55),"")</f>
        <v/>
      </c>
      <c r="BU86" s="26">
        <f>IF(56&lt;=$Q86,INDEX('BAZA PRAC'!$D$4:$D$61,$P86-4+56),"")</f>
        <v/>
      </c>
      <c r="BV86" s="26">
        <f>IF(57&lt;=$Q86,INDEX('BAZA PRAC'!$D$4:$D$61,$P86-4+57),"")</f>
        <v/>
      </c>
      <c r="BW86" s="26">
        <f>IF(58&lt;=$Q86,INDEX('BAZA PRAC'!$D$4:$D$61,$P86-4+58),"")</f>
        <v/>
      </c>
      <c r="BX86" s="20" t="n"/>
      <c r="BY86" s="20" t="n"/>
    </row>
    <row r="87">
      <c r="A87" s="19">
        <f>IF($D87="","",COUNTA($D$11:$D87))</f>
        <v/>
      </c>
      <c r="B87" s="19">
        <f>IF($BX87&lt;&gt;"",$BX87,IF($D87="","",IFERROR(INDEX('BAZA PRAC'!$A$4:$A$61,MATCH($D87,'BAZA PRAC'!$D$4:$D$61,0)),"")))</f>
        <v/>
      </c>
      <c r="C87" s="20" t="n"/>
      <c r="D87" s="21" t="n"/>
      <c r="E87" s="19">
        <f>IF($BY87&lt;&gt;"",$BY87,IF($D87="","",IFERROR(INDEX('BAZA PRAC'!$E$4:$E$61,MATCH($D87,'BAZA PRAC'!$D$4:$D$61,0)),"")))</f>
        <v/>
      </c>
      <c r="F87" s="22" t="n"/>
      <c r="G87" s="23" t="n"/>
      <c r="H87" s="23" t="n"/>
      <c r="I87" s="23" t="n"/>
      <c r="J87" s="24">
        <f>IF($D87="","",N(G87)+N(H87)+N(I87))</f>
        <v/>
      </c>
      <c r="K87" s="24">
        <f>IF($D87="","",N(F87)*J87)</f>
        <v/>
      </c>
      <c r="L87" s="25" t="n"/>
      <c r="M87" s="24">
        <f>IF($D87="","",K87*(1-N(L87)))</f>
        <v/>
      </c>
      <c r="N87" s="21" t="n"/>
      <c r="P87" s="26">
        <f>IFERROR(VLOOKUP($C87,USTAWIENIA!$E$2:$H$8,3,FALSE),4)</f>
        <v/>
      </c>
      <c r="Q87" s="26">
        <f>IFERROR(VLOOKUP($C87,USTAWIENIA!$E$2:$H$8,4,FALSE),58)</f>
        <v/>
      </c>
      <c r="R87" s="26">
        <f>IF(1&lt;=$Q87,INDEX('BAZA PRAC'!$D$4:$D$61,$P87-4+1),"")</f>
        <v/>
      </c>
      <c r="S87" s="26">
        <f>IF(2&lt;=$Q87,INDEX('BAZA PRAC'!$D$4:$D$61,$P87-4+2),"")</f>
        <v/>
      </c>
      <c r="T87" s="26">
        <f>IF(3&lt;=$Q87,INDEX('BAZA PRAC'!$D$4:$D$61,$P87-4+3),"")</f>
        <v/>
      </c>
      <c r="U87" s="26">
        <f>IF(4&lt;=$Q87,INDEX('BAZA PRAC'!$D$4:$D$61,$P87-4+4),"")</f>
        <v/>
      </c>
      <c r="V87" s="26">
        <f>IF(5&lt;=$Q87,INDEX('BAZA PRAC'!$D$4:$D$61,$P87-4+5),"")</f>
        <v/>
      </c>
      <c r="W87" s="26">
        <f>IF(6&lt;=$Q87,INDEX('BAZA PRAC'!$D$4:$D$61,$P87-4+6),"")</f>
        <v/>
      </c>
      <c r="X87" s="26">
        <f>IF(7&lt;=$Q87,INDEX('BAZA PRAC'!$D$4:$D$61,$P87-4+7),"")</f>
        <v/>
      </c>
      <c r="Y87" s="26">
        <f>IF(8&lt;=$Q87,INDEX('BAZA PRAC'!$D$4:$D$61,$P87-4+8),"")</f>
        <v/>
      </c>
      <c r="Z87" s="26">
        <f>IF(9&lt;=$Q87,INDEX('BAZA PRAC'!$D$4:$D$61,$P87-4+9),"")</f>
        <v/>
      </c>
      <c r="AA87" s="26">
        <f>IF(10&lt;=$Q87,INDEX('BAZA PRAC'!$D$4:$D$61,$P87-4+10),"")</f>
        <v/>
      </c>
      <c r="AB87" s="26">
        <f>IF(11&lt;=$Q87,INDEX('BAZA PRAC'!$D$4:$D$61,$P87-4+11),"")</f>
        <v/>
      </c>
      <c r="AC87" s="26">
        <f>IF(12&lt;=$Q87,INDEX('BAZA PRAC'!$D$4:$D$61,$P87-4+12),"")</f>
        <v/>
      </c>
      <c r="AD87" s="26">
        <f>IF(13&lt;=$Q87,INDEX('BAZA PRAC'!$D$4:$D$61,$P87-4+13),"")</f>
        <v/>
      </c>
      <c r="AE87" s="26">
        <f>IF(14&lt;=$Q87,INDEX('BAZA PRAC'!$D$4:$D$61,$P87-4+14),"")</f>
        <v/>
      </c>
      <c r="AF87" s="26">
        <f>IF(15&lt;=$Q87,INDEX('BAZA PRAC'!$D$4:$D$61,$P87-4+15),"")</f>
        <v/>
      </c>
      <c r="AG87" s="26">
        <f>IF(16&lt;=$Q87,INDEX('BAZA PRAC'!$D$4:$D$61,$P87-4+16),"")</f>
        <v/>
      </c>
      <c r="AH87" s="26">
        <f>IF(17&lt;=$Q87,INDEX('BAZA PRAC'!$D$4:$D$61,$P87-4+17),"")</f>
        <v/>
      </c>
      <c r="AI87" s="26">
        <f>IF(18&lt;=$Q87,INDEX('BAZA PRAC'!$D$4:$D$61,$P87-4+18),"")</f>
        <v/>
      </c>
      <c r="AJ87" s="26">
        <f>IF(19&lt;=$Q87,INDEX('BAZA PRAC'!$D$4:$D$61,$P87-4+19),"")</f>
        <v/>
      </c>
      <c r="AK87" s="26">
        <f>IF(20&lt;=$Q87,INDEX('BAZA PRAC'!$D$4:$D$61,$P87-4+20),"")</f>
        <v/>
      </c>
      <c r="AL87" s="26">
        <f>IF(21&lt;=$Q87,INDEX('BAZA PRAC'!$D$4:$D$61,$P87-4+21),"")</f>
        <v/>
      </c>
      <c r="AM87" s="26">
        <f>IF(22&lt;=$Q87,INDEX('BAZA PRAC'!$D$4:$D$61,$P87-4+22),"")</f>
        <v/>
      </c>
      <c r="AN87" s="26">
        <f>IF(23&lt;=$Q87,INDEX('BAZA PRAC'!$D$4:$D$61,$P87-4+23),"")</f>
        <v/>
      </c>
      <c r="AO87" s="26">
        <f>IF(24&lt;=$Q87,INDEX('BAZA PRAC'!$D$4:$D$61,$P87-4+24),"")</f>
        <v/>
      </c>
      <c r="AP87" s="26">
        <f>IF(25&lt;=$Q87,INDEX('BAZA PRAC'!$D$4:$D$61,$P87-4+25),"")</f>
        <v/>
      </c>
      <c r="AQ87" s="26">
        <f>IF(26&lt;=$Q87,INDEX('BAZA PRAC'!$D$4:$D$61,$P87-4+26),"")</f>
        <v/>
      </c>
      <c r="AR87" s="26">
        <f>IF(27&lt;=$Q87,INDEX('BAZA PRAC'!$D$4:$D$61,$P87-4+27),"")</f>
        <v/>
      </c>
      <c r="AS87" s="26">
        <f>IF(28&lt;=$Q87,INDEX('BAZA PRAC'!$D$4:$D$61,$P87-4+28),"")</f>
        <v/>
      </c>
      <c r="AT87" s="26">
        <f>IF(29&lt;=$Q87,INDEX('BAZA PRAC'!$D$4:$D$61,$P87-4+29),"")</f>
        <v/>
      </c>
      <c r="AU87" s="26">
        <f>IF(30&lt;=$Q87,INDEX('BAZA PRAC'!$D$4:$D$61,$P87-4+30),"")</f>
        <v/>
      </c>
      <c r="AV87" s="26">
        <f>IF(31&lt;=$Q87,INDEX('BAZA PRAC'!$D$4:$D$61,$P87-4+31),"")</f>
        <v/>
      </c>
      <c r="AW87" s="26">
        <f>IF(32&lt;=$Q87,INDEX('BAZA PRAC'!$D$4:$D$61,$P87-4+32),"")</f>
        <v/>
      </c>
      <c r="AX87" s="26">
        <f>IF(33&lt;=$Q87,INDEX('BAZA PRAC'!$D$4:$D$61,$P87-4+33),"")</f>
        <v/>
      </c>
      <c r="AY87" s="26">
        <f>IF(34&lt;=$Q87,INDEX('BAZA PRAC'!$D$4:$D$61,$P87-4+34),"")</f>
        <v/>
      </c>
      <c r="AZ87" s="26">
        <f>IF(35&lt;=$Q87,INDEX('BAZA PRAC'!$D$4:$D$61,$P87-4+35),"")</f>
        <v/>
      </c>
      <c r="BA87" s="26">
        <f>IF(36&lt;=$Q87,INDEX('BAZA PRAC'!$D$4:$D$61,$P87-4+36),"")</f>
        <v/>
      </c>
      <c r="BB87" s="26">
        <f>IF(37&lt;=$Q87,INDEX('BAZA PRAC'!$D$4:$D$61,$P87-4+37),"")</f>
        <v/>
      </c>
      <c r="BC87" s="26">
        <f>IF(38&lt;=$Q87,INDEX('BAZA PRAC'!$D$4:$D$61,$P87-4+38),"")</f>
        <v/>
      </c>
      <c r="BD87" s="26">
        <f>IF(39&lt;=$Q87,INDEX('BAZA PRAC'!$D$4:$D$61,$P87-4+39),"")</f>
        <v/>
      </c>
      <c r="BE87" s="26">
        <f>IF(40&lt;=$Q87,INDEX('BAZA PRAC'!$D$4:$D$61,$P87-4+40),"")</f>
        <v/>
      </c>
      <c r="BF87" s="26">
        <f>IF(41&lt;=$Q87,INDEX('BAZA PRAC'!$D$4:$D$61,$P87-4+41),"")</f>
        <v/>
      </c>
      <c r="BG87" s="26">
        <f>IF(42&lt;=$Q87,INDEX('BAZA PRAC'!$D$4:$D$61,$P87-4+42),"")</f>
        <v/>
      </c>
      <c r="BH87" s="26">
        <f>IF(43&lt;=$Q87,INDEX('BAZA PRAC'!$D$4:$D$61,$P87-4+43),"")</f>
        <v/>
      </c>
      <c r="BI87" s="26">
        <f>IF(44&lt;=$Q87,INDEX('BAZA PRAC'!$D$4:$D$61,$P87-4+44),"")</f>
        <v/>
      </c>
      <c r="BJ87" s="26">
        <f>IF(45&lt;=$Q87,INDEX('BAZA PRAC'!$D$4:$D$61,$P87-4+45),"")</f>
        <v/>
      </c>
      <c r="BK87" s="26">
        <f>IF(46&lt;=$Q87,INDEX('BAZA PRAC'!$D$4:$D$61,$P87-4+46),"")</f>
        <v/>
      </c>
      <c r="BL87" s="26">
        <f>IF(47&lt;=$Q87,INDEX('BAZA PRAC'!$D$4:$D$61,$P87-4+47),"")</f>
        <v/>
      </c>
      <c r="BM87" s="26">
        <f>IF(48&lt;=$Q87,INDEX('BAZA PRAC'!$D$4:$D$61,$P87-4+48),"")</f>
        <v/>
      </c>
      <c r="BN87" s="26">
        <f>IF(49&lt;=$Q87,INDEX('BAZA PRAC'!$D$4:$D$61,$P87-4+49),"")</f>
        <v/>
      </c>
      <c r="BO87" s="26">
        <f>IF(50&lt;=$Q87,INDEX('BAZA PRAC'!$D$4:$D$61,$P87-4+50),"")</f>
        <v/>
      </c>
      <c r="BP87" s="26">
        <f>IF(51&lt;=$Q87,INDEX('BAZA PRAC'!$D$4:$D$61,$P87-4+51),"")</f>
        <v/>
      </c>
      <c r="BQ87" s="26">
        <f>IF(52&lt;=$Q87,INDEX('BAZA PRAC'!$D$4:$D$61,$P87-4+52),"")</f>
        <v/>
      </c>
      <c r="BR87" s="26">
        <f>IF(53&lt;=$Q87,INDEX('BAZA PRAC'!$D$4:$D$61,$P87-4+53),"")</f>
        <v/>
      </c>
      <c r="BS87" s="26">
        <f>IF(54&lt;=$Q87,INDEX('BAZA PRAC'!$D$4:$D$61,$P87-4+54),"")</f>
        <v/>
      </c>
      <c r="BT87" s="26">
        <f>IF(55&lt;=$Q87,INDEX('BAZA PRAC'!$D$4:$D$61,$P87-4+55),"")</f>
        <v/>
      </c>
      <c r="BU87" s="26">
        <f>IF(56&lt;=$Q87,INDEX('BAZA PRAC'!$D$4:$D$61,$P87-4+56),"")</f>
        <v/>
      </c>
      <c r="BV87" s="26">
        <f>IF(57&lt;=$Q87,INDEX('BAZA PRAC'!$D$4:$D$61,$P87-4+57),"")</f>
        <v/>
      </c>
      <c r="BW87" s="26">
        <f>IF(58&lt;=$Q87,INDEX('BAZA PRAC'!$D$4:$D$61,$P87-4+58),"")</f>
        <v/>
      </c>
      <c r="BX87" s="20" t="n"/>
      <c r="BY87" s="20" t="n"/>
    </row>
    <row r="88">
      <c r="A88" s="27">
        <f>IF($D88="","",COUNTA($D$11:$D88))</f>
        <v/>
      </c>
      <c r="B88" s="27">
        <f>IF($BX88&lt;&gt;"",$BX88,IF($D88="","",IFERROR(INDEX('BAZA PRAC'!$A$4:$A$61,MATCH($D88,'BAZA PRAC'!$D$4:$D$61,0)),"")))</f>
        <v/>
      </c>
      <c r="C88" s="20" t="n"/>
      <c r="D88" s="21" t="n"/>
      <c r="E88" s="27">
        <f>IF($BY88&lt;&gt;"",$BY88,IF($D88="","",IFERROR(INDEX('BAZA PRAC'!$E$4:$E$61,MATCH($D88,'BAZA PRAC'!$D$4:$D$61,0)),"")))</f>
        <v/>
      </c>
      <c r="F88" s="22" t="n"/>
      <c r="G88" s="23" t="n"/>
      <c r="H88" s="23" t="n"/>
      <c r="I88" s="23" t="n"/>
      <c r="J88" s="28">
        <f>IF($D88="","",N(G88)+N(H88)+N(I88))</f>
        <v/>
      </c>
      <c r="K88" s="28">
        <f>IF($D88="","",N(F88)*J88)</f>
        <v/>
      </c>
      <c r="L88" s="25" t="n"/>
      <c r="M88" s="28">
        <f>IF($D88="","",K88*(1-N(L88)))</f>
        <v/>
      </c>
      <c r="N88" s="21" t="n"/>
      <c r="P88" s="26">
        <f>IFERROR(VLOOKUP($C88,USTAWIENIA!$E$2:$H$8,3,FALSE),4)</f>
        <v/>
      </c>
      <c r="Q88" s="26">
        <f>IFERROR(VLOOKUP($C88,USTAWIENIA!$E$2:$H$8,4,FALSE),58)</f>
        <v/>
      </c>
      <c r="R88" s="26">
        <f>IF(1&lt;=$Q88,INDEX('BAZA PRAC'!$D$4:$D$61,$P88-4+1),"")</f>
        <v/>
      </c>
      <c r="S88" s="26">
        <f>IF(2&lt;=$Q88,INDEX('BAZA PRAC'!$D$4:$D$61,$P88-4+2),"")</f>
        <v/>
      </c>
      <c r="T88" s="26">
        <f>IF(3&lt;=$Q88,INDEX('BAZA PRAC'!$D$4:$D$61,$P88-4+3),"")</f>
        <v/>
      </c>
      <c r="U88" s="26">
        <f>IF(4&lt;=$Q88,INDEX('BAZA PRAC'!$D$4:$D$61,$P88-4+4),"")</f>
        <v/>
      </c>
      <c r="V88" s="26">
        <f>IF(5&lt;=$Q88,INDEX('BAZA PRAC'!$D$4:$D$61,$P88-4+5),"")</f>
        <v/>
      </c>
      <c r="W88" s="26">
        <f>IF(6&lt;=$Q88,INDEX('BAZA PRAC'!$D$4:$D$61,$P88-4+6),"")</f>
        <v/>
      </c>
      <c r="X88" s="26">
        <f>IF(7&lt;=$Q88,INDEX('BAZA PRAC'!$D$4:$D$61,$P88-4+7),"")</f>
        <v/>
      </c>
      <c r="Y88" s="26">
        <f>IF(8&lt;=$Q88,INDEX('BAZA PRAC'!$D$4:$D$61,$P88-4+8),"")</f>
        <v/>
      </c>
      <c r="Z88" s="26">
        <f>IF(9&lt;=$Q88,INDEX('BAZA PRAC'!$D$4:$D$61,$P88-4+9),"")</f>
        <v/>
      </c>
      <c r="AA88" s="26">
        <f>IF(10&lt;=$Q88,INDEX('BAZA PRAC'!$D$4:$D$61,$P88-4+10),"")</f>
        <v/>
      </c>
      <c r="AB88" s="26">
        <f>IF(11&lt;=$Q88,INDEX('BAZA PRAC'!$D$4:$D$61,$P88-4+11),"")</f>
        <v/>
      </c>
      <c r="AC88" s="26">
        <f>IF(12&lt;=$Q88,INDEX('BAZA PRAC'!$D$4:$D$61,$P88-4+12),"")</f>
        <v/>
      </c>
      <c r="AD88" s="26">
        <f>IF(13&lt;=$Q88,INDEX('BAZA PRAC'!$D$4:$D$61,$P88-4+13),"")</f>
        <v/>
      </c>
      <c r="AE88" s="26">
        <f>IF(14&lt;=$Q88,INDEX('BAZA PRAC'!$D$4:$D$61,$P88-4+14),"")</f>
        <v/>
      </c>
      <c r="AF88" s="26">
        <f>IF(15&lt;=$Q88,INDEX('BAZA PRAC'!$D$4:$D$61,$P88-4+15),"")</f>
        <v/>
      </c>
      <c r="AG88" s="26">
        <f>IF(16&lt;=$Q88,INDEX('BAZA PRAC'!$D$4:$D$61,$P88-4+16),"")</f>
        <v/>
      </c>
      <c r="AH88" s="26">
        <f>IF(17&lt;=$Q88,INDEX('BAZA PRAC'!$D$4:$D$61,$P88-4+17),"")</f>
        <v/>
      </c>
      <c r="AI88" s="26">
        <f>IF(18&lt;=$Q88,INDEX('BAZA PRAC'!$D$4:$D$61,$P88-4+18),"")</f>
        <v/>
      </c>
      <c r="AJ88" s="26">
        <f>IF(19&lt;=$Q88,INDEX('BAZA PRAC'!$D$4:$D$61,$P88-4+19),"")</f>
        <v/>
      </c>
      <c r="AK88" s="26">
        <f>IF(20&lt;=$Q88,INDEX('BAZA PRAC'!$D$4:$D$61,$P88-4+20),"")</f>
        <v/>
      </c>
      <c r="AL88" s="26">
        <f>IF(21&lt;=$Q88,INDEX('BAZA PRAC'!$D$4:$D$61,$P88-4+21),"")</f>
        <v/>
      </c>
      <c r="AM88" s="26">
        <f>IF(22&lt;=$Q88,INDEX('BAZA PRAC'!$D$4:$D$61,$P88-4+22),"")</f>
        <v/>
      </c>
      <c r="AN88" s="26">
        <f>IF(23&lt;=$Q88,INDEX('BAZA PRAC'!$D$4:$D$61,$P88-4+23),"")</f>
        <v/>
      </c>
      <c r="AO88" s="26">
        <f>IF(24&lt;=$Q88,INDEX('BAZA PRAC'!$D$4:$D$61,$P88-4+24),"")</f>
        <v/>
      </c>
      <c r="AP88" s="26">
        <f>IF(25&lt;=$Q88,INDEX('BAZA PRAC'!$D$4:$D$61,$P88-4+25),"")</f>
        <v/>
      </c>
      <c r="AQ88" s="26">
        <f>IF(26&lt;=$Q88,INDEX('BAZA PRAC'!$D$4:$D$61,$P88-4+26),"")</f>
        <v/>
      </c>
      <c r="AR88" s="26">
        <f>IF(27&lt;=$Q88,INDEX('BAZA PRAC'!$D$4:$D$61,$P88-4+27),"")</f>
        <v/>
      </c>
      <c r="AS88" s="26">
        <f>IF(28&lt;=$Q88,INDEX('BAZA PRAC'!$D$4:$D$61,$P88-4+28),"")</f>
        <v/>
      </c>
      <c r="AT88" s="26">
        <f>IF(29&lt;=$Q88,INDEX('BAZA PRAC'!$D$4:$D$61,$P88-4+29),"")</f>
        <v/>
      </c>
      <c r="AU88" s="26">
        <f>IF(30&lt;=$Q88,INDEX('BAZA PRAC'!$D$4:$D$61,$P88-4+30),"")</f>
        <v/>
      </c>
      <c r="AV88" s="26">
        <f>IF(31&lt;=$Q88,INDEX('BAZA PRAC'!$D$4:$D$61,$P88-4+31),"")</f>
        <v/>
      </c>
      <c r="AW88" s="26">
        <f>IF(32&lt;=$Q88,INDEX('BAZA PRAC'!$D$4:$D$61,$P88-4+32),"")</f>
        <v/>
      </c>
      <c r="AX88" s="26">
        <f>IF(33&lt;=$Q88,INDEX('BAZA PRAC'!$D$4:$D$61,$P88-4+33),"")</f>
        <v/>
      </c>
      <c r="AY88" s="26">
        <f>IF(34&lt;=$Q88,INDEX('BAZA PRAC'!$D$4:$D$61,$P88-4+34),"")</f>
        <v/>
      </c>
      <c r="AZ88" s="26">
        <f>IF(35&lt;=$Q88,INDEX('BAZA PRAC'!$D$4:$D$61,$P88-4+35),"")</f>
        <v/>
      </c>
      <c r="BA88" s="26">
        <f>IF(36&lt;=$Q88,INDEX('BAZA PRAC'!$D$4:$D$61,$P88-4+36),"")</f>
        <v/>
      </c>
      <c r="BB88" s="26">
        <f>IF(37&lt;=$Q88,INDEX('BAZA PRAC'!$D$4:$D$61,$P88-4+37),"")</f>
        <v/>
      </c>
      <c r="BC88" s="26">
        <f>IF(38&lt;=$Q88,INDEX('BAZA PRAC'!$D$4:$D$61,$P88-4+38),"")</f>
        <v/>
      </c>
      <c r="BD88" s="26">
        <f>IF(39&lt;=$Q88,INDEX('BAZA PRAC'!$D$4:$D$61,$P88-4+39),"")</f>
        <v/>
      </c>
      <c r="BE88" s="26">
        <f>IF(40&lt;=$Q88,INDEX('BAZA PRAC'!$D$4:$D$61,$P88-4+40),"")</f>
        <v/>
      </c>
      <c r="BF88" s="26">
        <f>IF(41&lt;=$Q88,INDEX('BAZA PRAC'!$D$4:$D$61,$P88-4+41),"")</f>
        <v/>
      </c>
      <c r="BG88" s="26">
        <f>IF(42&lt;=$Q88,INDEX('BAZA PRAC'!$D$4:$D$61,$P88-4+42),"")</f>
        <v/>
      </c>
      <c r="BH88" s="26">
        <f>IF(43&lt;=$Q88,INDEX('BAZA PRAC'!$D$4:$D$61,$P88-4+43),"")</f>
        <v/>
      </c>
      <c r="BI88" s="26">
        <f>IF(44&lt;=$Q88,INDEX('BAZA PRAC'!$D$4:$D$61,$P88-4+44),"")</f>
        <v/>
      </c>
      <c r="BJ88" s="26">
        <f>IF(45&lt;=$Q88,INDEX('BAZA PRAC'!$D$4:$D$61,$P88-4+45),"")</f>
        <v/>
      </c>
      <c r="BK88" s="26">
        <f>IF(46&lt;=$Q88,INDEX('BAZA PRAC'!$D$4:$D$61,$P88-4+46),"")</f>
        <v/>
      </c>
      <c r="BL88" s="26">
        <f>IF(47&lt;=$Q88,INDEX('BAZA PRAC'!$D$4:$D$61,$P88-4+47),"")</f>
        <v/>
      </c>
      <c r="BM88" s="26">
        <f>IF(48&lt;=$Q88,INDEX('BAZA PRAC'!$D$4:$D$61,$P88-4+48),"")</f>
        <v/>
      </c>
      <c r="BN88" s="26">
        <f>IF(49&lt;=$Q88,INDEX('BAZA PRAC'!$D$4:$D$61,$P88-4+49),"")</f>
        <v/>
      </c>
      <c r="BO88" s="26">
        <f>IF(50&lt;=$Q88,INDEX('BAZA PRAC'!$D$4:$D$61,$P88-4+50),"")</f>
        <v/>
      </c>
      <c r="BP88" s="26">
        <f>IF(51&lt;=$Q88,INDEX('BAZA PRAC'!$D$4:$D$61,$P88-4+51),"")</f>
        <v/>
      </c>
      <c r="BQ88" s="26">
        <f>IF(52&lt;=$Q88,INDEX('BAZA PRAC'!$D$4:$D$61,$P88-4+52),"")</f>
        <v/>
      </c>
      <c r="BR88" s="26">
        <f>IF(53&lt;=$Q88,INDEX('BAZA PRAC'!$D$4:$D$61,$P88-4+53),"")</f>
        <v/>
      </c>
      <c r="BS88" s="26">
        <f>IF(54&lt;=$Q88,INDEX('BAZA PRAC'!$D$4:$D$61,$P88-4+54),"")</f>
        <v/>
      </c>
      <c r="BT88" s="26">
        <f>IF(55&lt;=$Q88,INDEX('BAZA PRAC'!$D$4:$D$61,$P88-4+55),"")</f>
        <v/>
      </c>
      <c r="BU88" s="26">
        <f>IF(56&lt;=$Q88,INDEX('BAZA PRAC'!$D$4:$D$61,$P88-4+56),"")</f>
        <v/>
      </c>
      <c r="BV88" s="26">
        <f>IF(57&lt;=$Q88,INDEX('BAZA PRAC'!$D$4:$D$61,$P88-4+57),"")</f>
        <v/>
      </c>
      <c r="BW88" s="26">
        <f>IF(58&lt;=$Q88,INDEX('BAZA PRAC'!$D$4:$D$61,$P88-4+58),"")</f>
        <v/>
      </c>
      <c r="BX88" s="20" t="n"/>
      <c r="BY88" s="20" t="n"/>
    </row>
    <row r="89">
      <c r="A89" s="19">
        <f>IF($D89="","",COUNTA($D$11:$D89))</f>
        <v/>
      </c>
      <c r="B89" s="19">
        <f>IF($BX89&lt;&gt;"",$BX89,IF($D89="","",IFERROR(INDEX('BAZA PRAC'!$A$4:$A$61,MATCH($D89,'BAZA PRAC'!$D$4:$D$61,0)),"")))</f>
        <v/>
      </c>
      <c r="C89" s="20" t="n"/>
      <c r="D89" s="21" t="n"/>
      <c r="E89" s="19">
        <f>IF($BY89&lt;&gt;"",$BY89,IF($D89="","",IFERROR(INDEX('BAZA PRAC'!$E$4:$E$61,MATCH($D89,'BAZA PRAC'!$D$4:$D$61,0)),"")))</f>
        <v/>
      </c>
      <c r="F89" s="22" t="n"/>
      <c r="G89" s="23" t="n"/>
      <c r="H89" s="23" t="n"/>
      <c r="I89" s="23" t="n"/>
      <c r="J89" s="24">
        <f>IF($D89="","",N(G89)+N(H89)+N(I89))</f>
        <v/>
      </c>
      <c r="K89" s="24">
        <f>IF($D89="","",N(F89)*J89)</f>
        <v/>
      </c>
      <c r="L89" s="25" t="n"/>
      <c r="M89" s="24">
        <f>IF($D89="","",K89*(1-N(L89)))</f>
        <v/>
      </c>
      <c r="N89" s="21" t="n"/>
      <c r="P89" s="26">
        <f>IFERROR(VLOOKUP($C89,USTAWIENIA!$E$2:$H$8,3,FALSE),4)</f>
        <v/>
      </c>
      <c r="Q89" s="26">
        <f>IFERROR(VLOOKUP($C89,USTAWIENIA!$E$2:$H$8,4,FALSE),58)</f>
        <v/>
      </c>
      <c r="R89" s="26">
        <f>IF(1&lt;=$Q89,INDEX('BAZA PRAC'!$D$4:$D$61,$P89-4+1),"")</f>
        <v/>
      </c>
      <c r="S89" s="26">
        <f>IF(2&lt;=$Q89,INDEX('BAZA PRAC'!$D$4:$D$61,$P89-4+2),"")</f>
        <v/>
      </c>
      <c r="T89" s="26">
        <f>IF(3&lt;=$Q89,INDEX('BAZA PRAC'!$D$4:$D$61,$P89-4+3),"")</f>
        <v/>
      </c>
      <c r="U89" s="26">
        <f>IF(4&lt;=$Q89,INDEX('BAZA PRAC'!$D$4:$D$61,$P89-4+4),"")</f>
        <v/>
      </c>
      <c r="V89" s="26">
        <f>IF(5&lt;=$Q89,INDEX('BAZA PRAC'!$D$4:$D$61,$P89-4+5),"")</f>
        <v/>
      </c>
      <c r="W89" s="26">
        <f>IF(6&lt;=$Q89,INDEX('BAZA PRAC'!$D$4:$D$61,$P89-4+6),"")</f>
        <v/>
      </c>
      <c r="X89" s="26">
        <f>IF(7&lt;=$Q89,INDEX('BAZA PRAC'!$D$4:$D$61,$P89-4+7),"")</f>
        <v/>
      </c>
      <c r="Y89" s="26">
        <f>IF(8&lt;=$Q89,INDEX('BAZA PRAC'!$D$4:$D$61,$P89-4+8),"")</f>
        <v/>
      </c>
      <c r="Z89" s="26">
        <f>IF(9&lt;=$Q89,INDEX('BAZA PRAC'!$D$4:$D$61,$P89-4+9),"")</f>
        <v/>
      </c>
      <c r="AA89" s="26">
        <f>IF(10&lt;=$Q89,INDEX('BAZA PRAC'!$D$4:$D$61,$P89-4+10),"")</f>
        <v/>
      </c>
      <c r="AB89" s="26">
        <f>IF(11&lt;=$Q89,INDEX('BAZA PRAC'!$D$4:$D$61,$P89-4+11),"")</f>
        <v/>
      </c>
      <c r="AC89" s="26">
        <f>IF(12&lt;=$Q89,INDEX('BAZA PRAC'!$D$4:$D$61,$P89-4+12),"")</f>
        <v/>
      </c>
      <c r="AD89" s="26">
        <f>IF(13&lt;=$Q89,INDEX('BAZA PRAC'!$D$4:$D$61,$P89-4+13),"")</f>
        <v/>
      </c>
      <c r="AE89" s="26">
        <f>IF(14&lt;=$Q89,INDEX('BAZA PRAC'!$D$4:$D$61,$P89-4+14),"")</f>
        <v/>
      </c>
      <c r="AF89" s="26">
        <f>IF(15&lt;=$Q89,INDEX('BAZA PRAC'!$D$4:$D$61,$P89-4+15),"")</f>
        <v/>
      </c>
      <c r="AG89" s="26">
        <f>IF(16&lt;=$Q89,INDEX('BAZA PRAC'!$D$4:$D$61,$P89-4+16),"")</f>
        <v/>
      </c>
      <c r="AH89" s="26">
        <f>IF(17&lt;=$Q89,INDEX('BAZA PRAC'!$D$4:$D$61,$P89-4+17),"")</f>
        <v/>
      </c>
      <c r="AI89" s="26">
        <f>IF(18&lt;=$Q89,INDEX('BAZA PRAC'!$D$4:$D$61,$P89-4+18),"")</f>
        <v/>
      </c>
      <c r="AJ89" s="26">
        <f>IF(19&lt;=$Q89,INDEX('BAZA PRAC'!$D$4:$D$61,$P89-4+19),"")</f>
        <v/>
      </c>
      <c r="AK89" s="26">
        <f>IF(20&lt;=$Q89,INDEX('BAZA PRAC'!$D$4:$D$61,$P89-4+20),"")</f>
        <v/>
      </c>
      <c r="AL89" s="26">
        <f>IF(21&lt;=$Q89,INDEX('BAZA PRAC'!$D$4:$D$61,$P89-4+21),"")</f>
        <v/>
      </c>
      <c r="AM89" s="26">
        <f>IF(22&lt;=$Q89,INDEX('BAZA PRAC'!$D$4:$D$61,$P89-4+22),"")</f>
        <v/>
      </c>
      <c r="AN89" s="26">
        <f>IF(23&lt;=$Q89,INDEX('BAZA PRAC'!$D$4:$D$61,$P89-4+23),"")</f>
        <v/>
      </c>
      <c r="AO89" s="26">
        <f>IF(24&lt;=$Q89,INDEX('BAZA PRAC'!$D$4:$D$61,$P89-4+24),"")</f>
        <v/>
      </c>
      <c r="AP89" s="26">
        <f>IF(25&lt;=$Q89,INDEX('BAZA PRAC'!$D$4:$D$61,$P89-4+25),"")</f>
        <v/>
      </c>
      <c r="AQ89" s="26">
        <f>IF(26&lt;=$Q89,INDEX('BAZA PRAC'!$D$4:$D$61,$P89-4+26),"")</f>
        <v/>
      </c>
      <c r="AR89" s="26">
        <f>IF(27&lt;=$Q89,INDEX('BAZA PRAC'!$D$4:$D$61,$P89-4+27),"")</f>
        <v/>
      </c>
      <c r="AS89" s="26">
        <f>IF(28&lt;=$Q89,INDEX('BAZA PRAC'!$D$4:$D$61,$P89-4+28),"")</f>
        <v/>
      </c>
      <c r="AT89" s="26">
        <f>IF(29&lt;=$Q89,INDEX('BAZA PRAC'!$D$4:$D$61,$P89-4+29),"")</f>
        <v/>
      </c>
      <c r="AU89" s="26">
        <f>IF(30&lt;=$Q89,INDEX('BAZA PRAC'!$D$4:$D$61,$P89-4+30),"")</f>
        <v/>
      </c>
      <c r="AV89" s="26">
        <f>IF(31&lt;=$Q89,INDEX('BAZA PRAC'!$D$4:$D$61,$P89-4+31),"")</f>
        <v/>
      </c>
      <c r="AW89" s="26">
        <f>IF(32&lt;=$Q89,INDEX('BAZA PRAC'!$D$4:$D$61,$P89-4+32),"")</f>
        <v/>
      </c>
      <c r="AX89" s="26">
        <f>IF(33&lt;=$Q89,INDEX('BAZA PRAC'!$D$4:$D$61,$P89-4+33),"")</f>
        <v/>
      </c>
      <c r="AY89" s="26">
        <f>IF(34&lt;=$Q89,INDEX('BAZA PRAC'!$D$4:$D$61,$P89-4+34),"")</f>
        <v/>
      </c>
      <c r="AZ89" s="26">
        <f>IF(35&lt;=$Q89,INDEX('BAZA PRAC'!$D$4:$D$61,$P89-4+35),"")</f>
        <v/>
      </c>
      <c r="BA89" s="26">
        <f>IF(36&lt;=$Q89,INDEX('BAZA PRAC'!$D$4:$D$61,$P89-4+36),"")</f>
        <v/>
      </c>
      <c r="BB89" s="26">
        <f>IF(37&lt;=$Q89,INDEX('BAZA PRAC'!$D$4:$D$61,$P89-4+37),"")</f>
        <v/>
      </c>
      <c r="BC89" s="26">
        <f>IF(38&lt;=$Q89,INDEX('BAZA PRAC'!$D$4:$D$61,$P89-4+38),"")</f>
        <v/>
      </c>
      <c r="BD89" s="26">
        <f>IF(39&lt;=$Q89,INDEX('BAZA PRAC'!$D$4:$D$61,$P89-4+39),"")</f>
        <v/>
      </c>
      <c r="BE89" s="26">
        <f>IF(40&lt;=$Q89,INDEX('BAZA PRAC'!$D$4:$D$61,$P89-4+40),"")</f>
        <v/>
      </c>
      <c r="BF89" s="26">
        <f>IF(41&lt;=$Q89,INDEX('BAZA PRAC'!$D$4:$D$61,$P89-4+41),"")</f>
        <v/>
      </c>
      <c r="BG89" s="26">
        <f>IF(42&lt;=$Q89,INDEX('BAZA PRAC'!$D$4:$D$61,$P89-4+42),"")</f>
        <v/>
      </c>
      <c r="BH89" s="26">
        <f>IF(43&lt;=$Q89,INDEX('BAZA PRAC'!$D$4:$D$61,$P89-4+43),"")</f>
        <v/>
      </c>
      <c r="BI89" s="26">
        <f>IF(44&lt;=$Q89,INDEX('BAZA PRAC'!$D$4:$D$61,$P89-4+44),"")</f>
        <v/>
      </c>
      <c r="BJ89" s="26">
        <f>IF(45&lt;=$Q89,INDEX('BAZA PRAC'!$D$4:$D$61,$P89-4+45),"")</f>
        <v/>
      </c>
      <c r="BK89" s="26">
        <f>IF(46&lt;=$Q89,INDEX('BAZA PRAC'!$D$4:$D$61,$P89-4+46),"")</f>
        <v/>
      </c>
      <c r="BL89" s="26">
        <f>IF(47&lt;=$Q89,INDEX('BAZA PRAC'!$D$4:$D$61,$P89-4+47),"")</f>
        <v/>
      </c>
      <c r="BM89" s="26">
        <f>IF(48&lt;=$Q89,INDEX('BAZA PRAC'!$D$4:$D$61,$P89-4+48),"")</f>
        <v/>
      </c>
      <c r="BN89" s="26">
        <f>IF(49&lt;=$Q89,INDEX('BAZA PRAC'!$D$4:$D$61,$P89-4+49),"")</f>
        <v/>
      </c>
      <c r="BO89" s="26">
        <f>IF(50&lt;=$Q89,INDEX('BAZA PRAC'!$D$4:$D$61,$P89-4+50),"")</f>
        <v/>
      </c>
      <c r="BP89" s="26">
        <f>IF(51&lt;=$Q89,INDEX('BAZA PRAC'!$D$4:$D$61,$P89-4+51),"")</f>
        <v/>
      </c>
      <c r="BQ89" s="26">
        <f>IF(52&lt;=$Q89,INDEX('BAZA PRAC'!$D$4:$D$61,$P89-4+52),"")</f>
        <v/>
      </c>
      <c r="BR89" s="26">
        <f>IF(53&lt;=$Q89,INDEX('BAZA PRAC'!$D$4:$D$61,$P89-4+53),"")</f>
        <v/>
      </c>
      <c r="BS89" s="26">
        <f>IF(54&lt;=$Q89,INDEX('BAZA PRAC'!$D$4:$D$61,$P89-4+54),"")</f>
        <v/>
      </c>
      <c r="BT89" s="26">
        <f>IF(55&lt;=$Q89,INDEX('BAZA PRAC'!$D$4:$D$61,$P89-4+55),"")</f>
        <v/>
      </c>
      <c r="BU89" s="26">
        <f>IF(56&lt;=$Q89,INDEX('BAZA PRAC'!$D$4:$D$61,$P89-4+56),"")</f>
        <v/>
      </c>
      <c r="BV89" s="26">
        <f>IF(57&lt;=$Q89,INDEX('BAZA PRAC'!$D$4:$D$61,$P89-4+57),"")</f>
        <v/>
      </c>
      <c r="BW89" s="26">
        <f>IF(58&lt;=$Q89,INDEX('BAZA PRAC'!$D$4:$D$61,$P89-4+58),"")</f>
        <v/>
      </c>
      <c r="BX89" s="20" t="n"/>
      <c r="BY89" s="20" t="n"/>
    </row>
    <row r="90">
      <c r="A90" s="27">
        <f>IF($D90="","",COUNTA($D$11:$D90))</f>
        <v/>
      </c>
      <c r="B90" s="27">
        <f>IF($BX90&lt;&gt;"",$BX90,IF($D90="","",IFERROR(INDEX('BAZA PRAC'!$A$4:$A$61,MATCH($D90,'BAZA PRAC'!$D$4:$D$61,0)),"")))</f>
        <v/>
      </c>
      <c r="C90" s="20" t="n"/>
      <c r="D90" s="21" t="n"/>
      <c r="E90" s="27">
        <f>IF($BY90&lt;&gt;"",$BY90,IF($D90="","",IFERROR(INDEX('BAZA PRAC'!$E$4:$E$61,MATCH($D90,'BAZA PRAC'!$D$4:$D$61,0)),"")))</f>
        <v/>
      </c>
      <c r="F90" s="22" t="n"/>
      <c r="G90" s="23" t="n"/>
      <c r="H90" s="23" t="n"/>
      <c r="I90" s="23" t="n"/>
      <c r="J90" s="28">
        <f>IF($D90="","",N(G90)+N(H90)+N(I90))</f>
        <v/>
      </c>
      <c r="K90" s="28">
        <f>IF($D90="","",N(F90)*J90)</f>
        <v/>
      </c>
      <c r="L90" s="25" t="n"/>
      <c r="M90" s="28">
        <f>IF($D90="","",K90*(1-N(L90)))</f>
        <v/>
      </c>
      <c r="N90" s="21" t="n"/>
      <c r="P90" s="26">
        <f>IFERROR(VLOOKUP($C90,USTAWIENIA!$E$2:$H$8,3,FALSE),4)</f>
        <v/>
      </c>
      <c r="Q90" s="26">
        <f>IFERROR(VLOOKUP($C90,USTAWIENIA!$E$2:$H$8,4,FALSE),58)</f>
        <v/>
      </c>
      <c r="R90" s="26">
        <f>IF(1&lt;=$Q90,INDEX('BAZA PRAC'!$D$4:$D$61,$P90-4+1),"")</f>
        <v/>
      </c>
      <c r="S90" s="26">
        <f>IF(2&lt;=$Q90,INDEX('BAZA PRAC'!$D$4:$D$61,$P90-4+2),"")</f>
        <v/>
      </c>
      <c r="T90" s="26">
        <f>IF(3&lt;=$Q90,INDEX('BAZA PRAC'!$D$4:$D$61,$P90-4+3),"")</f>
        <v/>
      </c>
      <c r="U90" s="26">
        <f>IF(4&lt;=$Q90,INDEX('BAZA PRAC'!$D$4:$D$61,$P90-4+4),"")</f>
        <v/>
      </c>
      <c r="V90" s="26">
        <f>IF(5&lt;=$Q90,INDEX('BAZA PRAC'!$D$4:$D$61,$P90-4+5),"")</f>
        <v/>
      </c>
      <c r="W90" s="26">
        <f>IF(6&lt;=$Q90,INDEX('BAZA PRAC'!$D$4:$D$61,$P90-4+6),"")</f>
        <v/>
      </c>
      <c r="X90" s="26">
        <f>IF(7&lt;=$Q90,INDEX('BAZA PRAC'!$D$4:$D$61,$P90-4+7),"")</f>
        <v/>
      </c>
      <c r="Y90" s="26">
        <f>IF(8&lt;=$Q90,INDEX('BAZA PRAC'!$D$4:$D$61,$P90-4+8),"")</f>
        <v/>
      </c>
      <c r="Z90" s="26">
        <f>IF(9&lt;=$Q90,INDEX('BAZA PRAC'!$D$4:$D$61,$P90-4+9),"")</f>
        <v/>
      </c>
      <c r="AA90" s="26">
        <f>IF(10&lt;=$Q90,INDEX('BAZA PRAC'!$D$4:$D$61,$P90-4+10),"")</f>
        <v/>
      </c>
      <c r="AB90" s="26">
        <f>IF(11&lt;=$Q90,INDEX('BAZA PRAC'!$D$4:$D$61,$P90-4+11),"")</f>
        <v/>
      </c>
      <c r="AC90" s="26">
        <f>IF(12&lt;=$Q90,INDEX('BAZA PRAC'!$D$4:$D$61,$P90-4+12),"")</f>
        <v/>
      </c>
      <c r="AD90" s="26">
        <f>IF(13&lt;=$Q90,INDEX('BAZA PRAC'!$D$4:$D$61,$P90-4+13),"")</f>
        <v/>
      </c>
      <c r="AE90" s="26">
        <f>IF(14&lt;=$Q90,INDEX('BAZA PRAC'!$D$4:$D$61,$P90-4+14),"")</f>
        <v/>
      </c>
      <c r="AF90" s="26">
        <f>IF(15&lt;=$Q90,INDEX('BAZA PRAC'!$D$4:$D$61,$P90-4+15),"")</f>
        <v/>
      </c>
      <c r="AG90" s="26">
        <f>IF(16&lt;=$Q90,INDEX('BAZA PRAC'!$D$4:$D$61,$P90-4+16),"")</f>
        <v/>
      </c>
      <c r="AH90" s="26">
        <f>IF(17&lt;=$Q90,INDEX('BAZA PRAC'!$D$4:$D$61,$P90-4+17),"")</f>
        <v/>
      </c>
      <c r="AI90" s="26">
        <f>IF(18&lt;=$Q90,INDEX('BAZA PRAC'!$D$4:$D$61,$P90-4+18),"")</f>
        <v/>
      </c>
      <c r="AJ90" s="26">
        <f>IF(19&lt;=$Q90,INDEX('BAZA PRAC'!$D$4:$D$61,$P90-4+19),"")</f>
        <v/>
      </c>
      <c r="AK90" s="26">
        <f>IF(20&lt;=$Q90,INDEX('BAZA PRAC'!$D$4:$D$61,$P90-4+20),"")</f>
        <v/>
      </c>
      <c r="AL90" s="26">
        <f>IF(21&lt;=$Q90,INDEX('BAZA PRAC'!$D$4:$D$61,$P90-4+21),"")</f>
        <v/>
      </c>
      <c r="AM90" s="26">
        <f>IF(22&lt;=$Q90,INDEX('BAZA PRAC'!$D$4:$D$61,$P90-4+22),"")</f>
        <v/>
      </c>
      <c r="AN90" s="26">
        <f>IF(23&lt;=$Q90,INDEX('BAZA PRAC'!$D$4:$D$61,$P90-4+23),"")</f>
        <v/>
      </c>
      <c r="AO90" s="26">
        <f>IF(24&lt;=$Q90,INDEX('BAZA PRAC'!$D$4:$D$61,$P90-4+24),"")</f>
        <v/>
      </c>
      <c r="AP90" s="26">
        <f>IF(25&lt;=$Q90,INDEX('BAZA PRAC'!$D$4:$D$61,$P90-4+25),"")</f>
        <v/>
      </c>
      <c r="AQ90" s="26">
        <f>IF(26&lt;=$Q90,INDEX('BAZA PRAC'!$D$4:$D$61,$P90-4+26),"")</f>
        <v/>
      </c>
      <c r="AR90" s="26">
        <f>IF(27&lt;=$Q90,INDEX('BAZA PRAC'!$D$4:$D$61,$P90-4+27),"")</f>
        <v/>
      </c>
      <c r="AS90" s="26">
        <f>IF(28&lt;=$Q90,INDEX('BAZA PRAC'!$D$4:$D$61,$P90-4+28),"")</f>
        <v/>
      </c>
      <c r="AT90" s="26">
        <f>IF(29&lt;=$Q90,INDEX('BAZA PRAC'!$D$4:$D$61,$P90-4+29),"")</f>
        <v/>
      </c>
      <c r="AU90" s="26">
        <f>IF(30&lt;=$Q90,INDEX('BAZA PRAC'!$D$4:$D$61,$P90-4+30),"")</f>
        <v/>
      </c>
      <c r="AV90" s="26">
        <f>IF(31&lt;=$Q90,INDEX('BAZA PRAC'!$D$4:$D$61,$P90-4+31),"")</f>
        <v/>
      </c>
      <c r="AW90" s="26">
        <f>IF(32&lt;=$Q90,INDEX('BAZA PRAC'!$D$4:$D$61,$P90-4+32),"")</f>
        <v/>
      </c>
      <c r="AX90" s="26">
        <f>IF(33&lt;=$Q90,INDEX('BAZA PRAC'!$D$4:$D$61,$P90-4+33),"")</f>
        <v/>
      </c>
      <c r="AY90" s="26">
        <f>IF(34&lt;=$Q90,INDEX('BAZA PRAC'!$D$4:$D$61,$P90-4+34),"")</f>
        <v/>
      </c>
      <c r="AZ90" s="26">
        <f>IF(35&lt;=$Q90,INDEX('BAZA PRAC'!$D$4:$D$61,$P90-4+35),"")</f>
        <v/>
      </c>
      <c r="BA90" s="26">
        <f>IF(36&lt;=$Q90,INDEX('BAZA PRAC'!$D$4:$D$61,$P90-4+36),"")</f>
        <v/>
      </c>
      <c r="BB90" s="26">
        <f>IF(37&lt;=$Q90,INDEX('BAZA PRAC'!$D$4:$D$61,$P90-4+37),"")</f>
        <v/>
      </c>
      <c r="BC90" s="26">
        <f>IF(38&lt;=$Q90,INDEX('BAZA PRAC'!$D$4:$D$61,$P90-4+38),"")</f>
        <v/>
      </c>
      <c r="BD90" s="26">
        <f>IF(39&lt;=$Q90,INDEX('BAZA PRAC'!$D$4:$D$61,$P90-4+39),"")</f>
        <v/>
      </c>
      <c r="BE90" s="26">
        <f>IF(40&lt;=$Q90,INDEX('BAZA PRAC'!$D$4:$D$61,$P90-4+40),"")</f>
        <v/>
      </c>
      <c r="BF90" s="26">
        <f>IF(41&lt;=$Q90,INDEX('BAZA PRAC'!$D$4:$D$61,$P90-4+41),"")</f>
        <v/>
      </c>
      <c r="BG90" s="26">
        <f>IF(42&lt;=$Q90,INDEX('BAZA PRAC'!$D$4:$D$61,$P90-4+42),"")</f>
        <v/>
      </c>
      <c r="BH90" s="26">
        <f>IF(43&lt;=$Q90,INDEX('BAZA PRAC'!$D$4:$D$61,$P90-4+43),"")</f>
        <v/>
      </c>
      <c r="BI90" s="26">
        <f>IF(44&lt;=$Q90,INDEX('BAZA PRAC'!$D$4:$D$61,$P90-4+44),"")</f>
        <v/>
      </c>
      <c r="BJ90" s="26">
        <f>IF(45&lt;=$Q90,INDEX('BAZA PRAC'!$D$4:$D$61,$P90-4+45),"")</f>
        <v/>
      </c>
      <c r="BK90" s="26">
        <f>IF(46&lt;=$Q90,INDEX('BAZA PRAC'!$D$4:$D$61,$P90-4+46),"")</f>
        <v/>
      </c>
      <c r="BL90" s="26">
        <f>IF(47&lt;=$Q90,INDEX('BAZA PRAC'!$D$4:$D$61,$P90-4+47),"")</f>
        <v/>
      </c>
      <c r="BM90" s="26">
        <f>IF(48&lt;=$Q90,INDEX('BAZA PRAC'!$D$4:$D$61,$P90-4+48),"")</f>
        <v/>
      </c>
      <c r="BN90" s="26">
        <f>IF(49&lt;=$Q90,INDEX('BAZA PRAC'!$D$4:$D$61,$P90-4+49),"")</f>
        <v/>
      </c>
      <c r="BO90" s="26">
        <f>IF(50&lt;=$Q90,INDEX('BAZA PRAC'!$D$4:$D$61,$P90-4+50),"")</f>
        <v/>
      </c>
      <c r="BP90" s="26">
        <f>IF(51&lt;=$Q90,INDEX('BAZA PRAC'!$D$4:$D$61,$P90-4+51),"")</f>
        <v/>
      </c>
      <c r="BQ90" s="26">
        <f>IF(52&lt;=$Q90,INDEX('BAZA PRAC'!$D$4:$D$61,$P90-4+52),"")</f>
        <v/>
      </c>
      <c r="BR90" s="26">
        <f>IF(53&lt;=$Q90,INDEX('BAZA PRAC'!$D$4:$D$61,$P90-4+53),"")</f>
        <v/>
      </c>
      <c r="BS90" s="26">
        <f>IF(54&lt;=$Q90,INDEX('BAZA PRAC'!$D$4:$D$61,$P90-4+54),"")</f>
        <v/>
      </c>
      <c r="BT90" s="26">
        <f>IF(55&lt;=$Q90,INDEX('BAZA PRAC'!$D$4:$D$61,$P90-4+55),"")</f>
        <v/>
      </c>
      <c r="BU90" s="26">
        <f>IF(56&lt;=$Q90,INDEX('BAZA PRAC'!$D$4:$D$61,$P90-4+56),"")</f>
        <v/>
      </c>
      <c r="BV90" s="26">
        <f>IF(57&lt;=$Q90,INDEX('BAZA PRAC'!$D$4:$D$61,$P90-4+57),"")</f>
        <v/>
      </c>
      <c r="BW90" s="26">
        <f>IF(58&lt;=$Q90,INDEX('BAZA PRAC'!$D$4:$D$61,$P90-4+58),"")</f>
        <v/>
      </c>
      <c r="BX90" s="20" t="n"/>
      <c r="BY90" s="20" t="n"/>
    </row>
    <row r="91">
      <c r="A91" s="19">
        <f>IF($D91="","",COUNTA($D$11:$D91))</f>
        <v/>
      </c>
      <c r="B91" s="19">
        <f>IF($BX91&lt;&gt;"",$BX91,IF($D91="","",IFERROR(INDEX('BAZA PRAC'!$A$4:$A$61,MATCH($D91,'BAZA PRAC'!$D$4:$D$61,0)),"")))</f>
        <v/>
      </c>
      <c r="C91" s="20" t="n"/>
      <c r="D91" s="21" t="n"/>
      <c r="E91" s="19">
        <f>IF($BY91&lt;&gt;"",$BY91,IF($D91="","",IFERROR(INDEX('BAZA PRAC'!$E$4:$E$61,MATCH($D91,'BAZA PRAC'!$D$4:$D$61,0)),"")))</f>
        <v/>
      </c>
      <c r="F91" s="22" t="n"/>
      <c r="G91" s="23" t="n"/>
      <c r="H91" s="23" t="n"/>
      <c r="I91" s="23" t="n"/>
      <c r="J91" s="24">
        <f>IF($D91="","",N(G91)+N(H91)+N(I91))</f>
        <v/>
      </c>
      <c r="K91" s="24">
        <f>IF($D91="","",N(F91)*J91)</f>
        <v/>
      </c>
      <c r="L91" s="25" t="n"/>
      <c r="M91" s="24">
        <f>IF($D91="","",K91*(1-N(L91)))</f>
        <v/>
      </c>
      <c r="N91" s="21" t="n"/>
      <c r="P91" s="26">
        <f>IFERROR(VLOOKUP($C91,USTAWIENIA!$E$2:$H$8,3,FALSE),4)</f>
        <v/>
      </c>
      <c r="Q91" s="26">
        <f>IFERROR(VLOOKUP($C91,USTAWIENIA!$E$2:$H$8,4,FALSE),58)</f>
        <v/>
      </c>
      <c r="R91" s="26">
        <f>IF(1&lt;=$Q91,INDEX('BAZA PRAC'!$D$4:$D$61,$P91-4+1),"")</f>
        <v/>
      </c>
      <c r="S91" s="26">
        <f>IF(2&lt;=$Q91,INDEX('BAZA PRAC'!$D$4:$D$61,$P91-4+2),"")</f>
        <v/>
      </c>
      <c r="T91" s="26">
        <f>IF(3&lt;=$Q91,INDEX('BAZA PRAC'!$D$4:$D$61,$P91-4+3),"")</f>
        <v/>
      </c>
      <c r="U91" s="26">
        <f>IF(4&lt;=$Q91,INDEX('BAZA PRAC'!$D$4:$D$61,$P91-4+4),"")</f>
        <v/>
      </c>
      <c r="V91" s="26">
        <f>IF(5&lt;=$Q91,INDEX('BAZA PRAC'!$D$4:$D$61,$P91-4+5),"")</f>
        <v/>
      </c>
      <c r="W91" s="26">
        <f>IF(6&lt;=$Q91,INDEX('BAZA PRAC'!$D$4:$D$61,$P91-4+6),"")</f>
        <v/>
      </c>
      <c r="X91" s="26">
        <f>IF(7&lt;=$Q91,INDEX('BAZA PRAC'!$D$4:$D$61,$P91-4+7),"")</f>
        <v/>
      </c>
      <c r="Y91" s="26">
        <f>IF(8&lt;=$Q91,INDEX('BAZA PRAC'!$D$4:$D$61,$P91-4+8),"")</f>
        <v/>
      </c>
      <c r="Z91" s="26">
        <f>IF(9&lt;=$Q91,INDEX('BAZA PRAC'!$D$4:$D$61,$P91-4+9),"")</f>
        <v/>
      </c>
      <c r="AA91" s="26">
        <f>IF(10&lt;=$Q91,INDEX('BAZA PRAC'!$D$4:$D$61,$P91-4+10),"")</f>
        <v/>
      </c>
      <c r="AB91" s="26">
        <f>IF(11&lt;=$Q91,INDEX('BAZA PRAC'!$D$4:$D$61,$P91-4+11),"")</f>
        <v/>
      </c>
      <c r="AC91" s="26">
        <f>IF(12&lt;=$Q91,INDEX('BAZA PRAC'!$D$4:$D$61,$P91-4+12),"")</f>
        <v/>
      </c>
      <c r="AD91" s="26">
        <f>IF(13&lt;=$Q91,INDEX('BAZA PRAC'!$D$4:$D$61,$P91-4+13),"")</f>
        <v/>
      </c>
      <c r="AE91" s="26">
        <f>IF(14&lt;=$Q91,INDEX('BAZA PRAC'!$D$4:$D$61,$P91-4+14),"")</f>
        <v/>
      </c>
      <c r="AF91" s="26">
        <f>IF(15&lt;=$Q91,INDEX('BAZA PRAC'!$D$4:$D$61,$P91-4+15),"")</f>
        <v/>
      </c>
      <c r="AG91" s="26">
        <f>IF(16&lt;=$Q91,INDEX('BAZA PRAC'!$D$4:$D$61,$P91-4+16),"")</f>
        <v/>
      </c>
      <c r="AH91" s="26">
        <f>IF(17&lt;=$Q91,INDEX('BAZA PRAC'!$D$4:$D$61,$P91-4+17),"")</f>
        <v/>
      </c>
      <c r="AI91" s="26">
        <f>IF(18&lt;=$Q91,INDEX('BAZA PRAC'!$D$4:$D$61,$P91-4+18),"")</f>
        <v/>
      </c>
      <c r="AJ91" s="26">
        <f>IF(19&lt;=$Q91,INDEX('BAZA PRAC'!$D$4:$D$61,$P91-4+19),"")</f>
        <v/>
      </c>
      <c r="AK91" s="26">
        <f>IF(20&lt;=$Q91,INDEX('BAZA PRAC'!$D$4:$D$61,$P91-4+20),"")</f>
        <v/>
      </c>
      <c r="AL91" s="26">
        <f>IF(21&lt;=$Q91,INDEX('BAZA PRAC'!$D$4:$D$61,$P91-4+21),"")</f>
        <v/>
      </c>
      <c r="AM91" s="26">
        <f>IF(22&lt;=$Q91,INDEX('BAZA PRAC'!$D$4:$D$61,$P91-4+22),"")</f>
        <v/>
      </c>
      <c r="AN91" s="26">
        <f>IF(23&lt;=$Q91,INDEX('BAZA PRAC'!$D$4:$D$61,$P91-4+23),"")</f>
        <v/>
      </c>
      <c r="AO91" s="26">
        <f>IF(24&lt;=$Q91,INDEX('BAZA PRAC'!$D$4:$D$61,$P91-4+24),"")</f>
        <v/>
      </c>
      <c r="AP91" s="26">
        <f>IF(25&lt;=$Q91,INDEX('BAZA PRAC'!$D$4:$D$61,$P91-4+25),"")</f>
        <v/>
      </c>
      <c r="AQ91" s="26">
        <f>IF(26&lt;=$Q91,INDEX('BAZA PRAC'!$D$4:$D$61,$P91-4+26),"")</f>
        <v/>
      </c>
      <c r="AR91" s="26">
        <f>IF(27&lt;=$Q91,INDEX('BAZA PRAC'!$D$4:$D$61,$P91-4+27),"")</f>
        <v/>
      </c>
      <c r="AS91" s="26">
        <f>IF(28&lt;=$Q91,INDEX('BAZA PRAC'!$D$4:$D$61,$P91-4+28),"")</f>
        <v/>
      </c>
      <c r="AT91" s="26">
        <f>IF(29&lt;=$Q91,INDEX('BAZA PRAC'!$D$4:$D$61,$P91-4+29),"")</f>
        <v/>
      </c>
      <c r="AU91" s="26">
        <f>IF(30&lt;=$Q91,INDEX('BAZA PRAC'!$D$4:$D$61,$P91-4+30),"")</f>
        <v/>
      </c>
      <c r="AV91" s="26">
        <f>IF(31&lt;=$Q91,INDEX('BAZA PRAC'!$D$4:$D$61,$P91-4+31),"")</f>
        <v/>
      </c>
      <c r="AW91" s="26">
        <f>IF(32&lt;=$Q91,INDEX('BAZA PRAC'!$D$4:$D$61,$P91-4+32),"")</f>
        <v/>
      </c>
      <c r="AX91" s="26">
        <f>IF(33&lt;=$Q91,INDEX('BAZA PRAC'!$D$4:$D$61,$P91-4+33),"")</f>
        <v/>
      </c>
      <c r="AY91" s="26">
        <f>IF(34&lt;=$Q91,INDEX('BAZA PRAC'!$D$4:$D$61,$P91-4+34),"")</f>
        <v/>
      </c>
      <c r="AZ91" s="26">
        <f>IF(35&lt;=$Q91,INDEX('BAZA PRAC'!$D$4:$D$61,$P91-4+35),"")</f>
        <v/>
      </c>
      <c r="BA91" s="26">
        <f>IF(36&lt;=$Q91,INDEX('BAZA PRAC'!$D$4:$D$61,$P91-4+36),"")</f>
        <v/>
      </c>
      <c r="BB91" s="26">
        <f>IF(37&lt;=$Q91,INDEX('BAZA PRAC'!$D$4:$D$61,$P91-4+37),"")</f>
        <v/>
      </c>
      <c r="BC91" s="26">
        <f>IF(38&lt;=$Q91,INDEX('BAZA PRAC'!$D$4:$D$61,$P91-4+38),"")</f>
        <v/>
      </c>
      <c r="BD91" s="26">
        <f>IF(39&lt;=$Q91,INDEX('BAZA PRAC'!$D$4:$D$61,$P91-4+39),"")</f>
        <v/>
      </c>
      <c r="BE91" s="26">
        <f>IF(40&lt;=$Q91,INDEX('BAZA PRAC'!$D$4:$D$61,$P91-4+40),"")</f>
        <v/>
      </c>
      <c r="BF91" s="26">
        <f>IF(41&lt;=$Q91,INDEX('BAZA PRAC'!$D$4:$D$61,$P91-4+41),"")</f>
        <v/>
      </c>
      <c r="BG91" s="26">
        <f>IF(42&lt;=$Q91,INDEX('BAZA PRAC'!$D$4:$D$61,$P91-4+42),"")</f>
        <v/>
      </c>
      <c r="BH91" s="26">
        <f>IF(43&lt;=$Q91,INDEX('BAZA PRAC'!$D$4:$D$61,$P91-4+43),"")</f>
        <v/>
      </c>
      <c r="BI91" s="26">
        <f>IF(44&lt;=$Q91,INDEX('BAZA PRAC'!$D$4:$D$61,$P91-4+44),"")</f>
        <v/>
      </c>
      <c r="BJ91" s="26">
        <f>IF(45&lt;=$Q91,INDEX('BAZA PRAC'!$D$4:$D$61,$P91-4+45),"")</f>
        <v/>
      </c>
      <c r="BK91" s="26">
        <f>IF(46&lt;=$Q91,INDEX('BAZA PRAC'!$D$4:$D$61,$P91-4+46),"")</f>
        <v/>
      </c>
      <c r="BL91" s="26">
        <f>IF(47&lt;=$Q91,INDEX('BAZA PRAC'!$D$4:$D$61,$P91-4+47),"")</f>
        <v/>
      </c>
      <c r="BM91" s="26">
        <f>IF(48&lt;=$Q91,INDEX('BAZA PRAC'!$D$4:$D$61,$P91-4+48),"")</f>
        <v/>
      </c>
      <c r="BN91" s="26">
        <f>IF(49&lt;=$Q91,INDEX('BAZA PRAC'!$D$4:$D$61,$P91-4+49),"")</f>
        <v/>
      </c>
      <c r="BO91" s="26">
        <f>IF(50&lt;=$Q91,INDEX('BAZA PRAC'!$D$4:$D$61,$P91-4+50),"")</f>
        <v/>
      </c>
      <c r="BP91" s="26">
        <f>IF(51&lt;=$Q91,INDEX('BAZA PRAC'!$D$4:$D$61,$P91-4+51),"")</f>
        <v/>
      </c>
      <c r="BQ91" s="26">
        <f>IF(52&lt;=$Q91,INDEX('BAZA PRAC'!$D$4:$D$61,$P91-4+52),"")</f>
        <v/>
      </c>
      <c r="BR91" s="26">
        <f>IF(53&lt;=$Q91,INDEX('BAZA PRAC'!$D$4:$D$61,$P91-4+53),"")</f>
        <v/>
      </c>
      <c r="BS91" s="26">
        <f>IF(54&lt;=$Q91,INDEX('BAZA PRAC'!$D$4:$D$61,$P91-4+54),"")</f>
        <v/>
      </c>
      <c r="BT91" s="26">
        <f>IF(55&lt;=$Q91,INDEX('BAZA PRAC'!$D$4:$D$61,$P91-4+55),"")</f>
        <v/>
      </c>
      <c r="BU91" s="26">
        <f>IF(56&lt;=$Q91,INDEX('BAZA PRAC'!$D$4:$D$61,$P91-4+56),"")</f>
        <v/>
      </c>
      <c r="BV91" s="26">
        <f>IF(57&lt;=$Q91,INDEX('BAZA PRAC'!$D$4:$D$61,$P91-4+57),"")</f>
        <v/>
      </c>
      <c r="BW91" s="26">
        <f>IF(58&lt;=$Q91,INDEX('BAZA PRAC'!$D$4:$D$61,$P91-4+58),"")</f>
        <v/>
      </c>
      <c r="BX91" s="20" t="n"/>
      <c r="BY91" s="20" t="n"/>
    </row>
    <row r="92">
      <c r="A92" s="27">
        <f>IF($D92="","",COUNTA($D$11:$D92))</f>
        <v/>
      </c>
      <c r="B92" s="27">
        <f>IF($BX92&lt;&gt;"",$BX92,IF($D92="","",IFERROR(INDEX('BAZA PRAC'!$A$4:$A$61,MATCH($D92,'BAZA PRAC'!$D$4:$D$61,0)),"")))</f>
        <v/>
      </c>
      <c r="C92" s="20" t="n"/>
      <c r="D92" s="21" t="n"/>
      <c r="E92" s="27">
        <f>IF($BY92&lt;&gt;"",$BY92,IF($D92="","",IFERROR(INDEX('BAZA PRAC'!$E$4:$E$61,MATCH($D92,'BAZA PRAC'!$D$4:$D$61,0)),"")))</f>
        <v/>
      </c>
      <c r="F92" s="22" t="n"/>
      <c r="G92" s="23" t="n"/>
      <c r="H92" s="23" t="n"/>
      <c r="I92" s="23" t="n"/>
      <c r="J92" s="28">
        <f>IF($D92="","",N(G92)+N(H92)+N(I92))</f>
        <v/>
      </c>
      <c r="K92" s="28">
        <f>IF($D92="","",N(F92)*J92)</f>
        <v/>
      </c>
      <c r="L92" s="25" t="n"/>
      <c r="M92" s="28">
        <f>IF($D92="","",K92*(1-N(L92)))</f>
        <v/>
      </c>
      <c r="N92" s="21" t="n"/>
      <c r="P92" s="26">
        <f>IFERROR(VLOOKUP($C92,USTAWIENIA!$E$2:$H$8,3,FALSE),4)</f>
        <v/>
      </c>
      <c r="Q92" s="26">
        <f>IFERROR(VLOOKUP($C92,USTAWIENIA!$E$2:$H$8,4,FALSE),58)</f>
        <v/>
      </c>
      <c r="R92" s="26">
        <f>IF(1&lt;=$Q92,INDEX('BAZA PRAC'!$D$4:$D$61,$P92-4+1),"")</f>
        <v/>
      </c>
      <c r="S92" s="26">
        <f>IF(2&lt;=$Q92,INDEX('BAZA PRAC'!$D$4:$D$61,$P92-4+2),"")</f>
        <v/>
      </c>
      <c r="T92" s="26">
        <f>IF(3&lt;=$Q92,INDEX('BAZA PRAC'!$D$4:$D$61,$P92-4+3),"")</f>
        <v/>
      </c>
      <c r="U92" s="26">
        <f>IF(4&lt;=$Q92,INDEX('BAZA PRAC'!$D$4:$D$61,$P92-4+4),"")</f>
        <v/>
      </c>
      <c r="V92" s="26">
        <f>IF(5&lt;=$Q92,INDEX('BAZA PRAC'!$D$4:$D$61,$P92-4+5),"")</f>
        <v/>
      </c>
      <c r="W92" s="26">
        <f>IF(6&lt;=$Q92,INDEX('BAZA PRAC'!$D$4:$D$61,$P92-4+6),"")</f>
        <v/>
      </c>
      <c r="X92" s="26">
        <f>IF(7&lt;=$Q92,INDEX('BAZA PRAC'!$D$4:$D$61,$P92-4+7),"")</f>
        <v/>
      </c>
      <c r="Y92" s="26">
        <f>IF(8&lt;=$Q92,INDEX('BAZA PRAC'!$D$4:$D$61,$P92-4+8),"")</f>
        <v/>
      </c>
      <c r="Z92" s="26">
        <f>IF(9&lt;=$Q92,INDEX('BAZA PRAC'!$D$4:$D$61,$P92-4+9),"")</f>
        <v/>
      </c>
      <c r="AA92" s="26">
        <f>IF(10&lt;=$Q92,INDEX('BAZA PRAC'!$D$4:$D$61,$P92-4+10),"")</f>
        <v/>
      </c>
      <c r="AB92" s="26">
        <f>IF(11&lt;=$Q92,INDEX('BAZA PRAC'!$D$4:$D$61,$P92-4+11),"")</f>
        <v/>
      </c>
      <c r="AC92" s="26">
        <f>IF(12&lt;=$Q92,INDEX('BAZA PRAC'!$D$4:$D$61,$P92-4+12),"")</f>
        <v/>
      </c>
      <c r="AD92" s="26">
        <f>IF(13&lt;=$Q92,INDEX('BAZA PRAC'!$D$4:$D$61,$P92-4+13),"")</f>
        <v/>
      </c>
      <c r="AE92" s="26">
        <f>IF(14&lt;=$Q92,INDEX('BAZA PRAC'!$D$4:$D$61,$P92-4+14),"")</f>
        <v/>
      </c>
      <c r="AF92" s="26">
        <f>IF(15&lt;=$Q92,INDEX('BAZA PRAC'!$D$4:$D$61,$P92-4+15),"")</f>
        <v/>
      </c>
      <c r="AG92" s="26">
        <f>IF(16&lt;=$Q92,INDEX('BAZA PRAC'!$D$4:$D$61,$P92-4+16),"")</f>
        <v/>
      </c>
      <c r="AH92" s="26">
        <f>IF(17&lt;=$Q92,INDEX('BAZA PRAC'!$D$4:$D$61,$P92-4+17),"")</f>
        <v/>
      </c>
      <c r="AI92" s="26">
        <f>IF(18&lt;=$Q92,INDEX('BAZA PRAC'!$D$4:$D$61,$P92-4+18),"")</f>
        <v/>
      </c>
      <c r="AJ92" s="26">
        <f>IF(19&lt;=$Q92,INDEX('BAZA PRAC'!$D$4:$D$61,$P92-4+19),"")</f>
        <v/>
      </c>
      <c r="AK92" s="26">
        <f>IF(20&lt;=$Q92,INDEX('BAZA PRAC'!$D$4:$D$61,$P92-4+20),"")</f>
        <v/>
      </c>
      <c r="AL92" s="26">
        <f>IF(21&lt;=$Q92,INDEX('BAZA PRAC'!$D$4:$D$61,$P92-4+21),"")</f>
        <v/>
      </c>
      <c r="AM92" s="26">
        <f>IF(22&lt;=$Q92,INDEX('BAZA PRAC'!$D$4:$D$61,$P92-4+22),"")</f>
        <v/>
      </c>
      <c r="AN92" s="26">
        <f>IF(23&lt;=$Q92,INDEX('BAZA PRAC'!$D$4:$D$61,$P92-4+23),"")</f>
        <v/>
      </c>
      <c r="AO92" s="26">
        <f>IF(24&lt;=$Q92,INDEX('BAZA PRAC'!$D$4:$D$61,$P92-4+24),"")</f>
        <v/>
      </c>
      <c r="AP92" s="26">
        <f>IF(25&lt;=$Q92,INDEX('BAZA PRAC'!$D$4:$D$61,$P92-4+25),"")</f>
        <v/>
      </c>
      <c r="AQ92" s="26">
        <f>IF(26&lt;=$Q92,INDEX('BAZA PRAC'!$D$4:$D$61,$P92-4+26),"")</f>
        <v/>
      </c>
      <c r="AR92" s="26">
        <f>IF(27&lt;=$Q92,INDEX('BAZA PRAC'!$D$4:$D$61,$P92-4+27),"")</f>
        <v/>
      </c>
      <c r="AS92" s="26">
        <f>IF(28&lt;=$Q92,INDEX('BAZA PRAC'!$D$4:$D$61,$P92-4+28),"")</f>
        <v/>
      </c>
      <c r="AT92" s="26">
        <f>IF(29&lt;=$Q92,INDEX('BAZA PRAC'!$D$4:$D$61,$P92-4+29),"")</f>
        <v/>
      </c>
      <c r="AU92" s="26">
        <f>IF(30&lt;=$Q92,INDEX('BAZA PRAC'!$D$4:$D$61,$P92-4+30),"")</f>
        <v/>
      </c>
      <c r="AV92" s="26">
        <f>IF(31&lt;=$Q92,INDEX('BAZA PRAC'!$D$4:$D$61,$P92-4+31),"")</f>
        <v/>
      </c>
      <c r="AW92" s="26">
        <f>IF(32&lt;=$Q92,INDEX('BAZA PRAC'!$D$4:$D$61,$P92-4+32),"")</f>
        <v/>
      </c>
      <c r="AX92" s="26">
        <f>IF(33&lt;=$Q92,INDEX('BAZA PRAC'!$D$4:$D$61,$P92-4+33),"")</f>
        <v/>
      </c>
      <c r="AY92" s="26">
        <f>IF(34&lt;=$Q92,INDEX('BAZA PRAC'!$D$4:$D$61,$P92-4+34),"")</f>
        <v/>
      </c>
      <c r="AZ92" s="26">
        <f>IF(35&lt;=$Q92,INDEX('BAZA PRAC'!$D$4:$D$61,$P92-4+35),"")</f>
        <v/>
      </c>
      <c r="BA92" s="26">
        <f>IF(36&lt;=$Q92,INDEX('BAZA PRAC'!$D$4:$D$61,$P92-4+36),"")</f>
        <v/>
      </c>
      <c r="BB92" s="26">
        <f>IF(37&lt;=$Q92,INDEX('BAZA PRAC'!$D$4:$D$61,$P92-4+37),"")</f>
        <v/>
      </c>
      <c r="BC92" s="26">
        <f>IF(38&lt;=$Q92,INDEX('BAZA PRAC'!$D$4:$D$61,$P92-4+38),"")</f>
        <v/>
      </c>
      <c r="BD92" s="26">
        <f>IF(39&lt;=$Q92,INDEX('BAZA PRAC'!$D$4:$D$61,$P92-4+39),"")</f>
        <v/>
      </c>
      <c r="BE92" s="26">
        <f>IF(40&lt;=$Q92,INDEX('BAZA PRAC'!$D$4:$D$61,$P92-4+40),"")</f>
        <v/>
      </c>
      <c r="BF92" s="26">
        <f>IF(41&lt;=$Q92,INDEX('BAZA PRAC'!$D$4:$D$61,$P92-4+41),"")</f>
        <v/>
      </c>
      <c r="BG92" s="26">
        <f>IF(42&lt;=$Q92,INDEX('BAZA PRAC'!$D$4:$D$61,$P92-4+42),"")</f>
        <v/>
      </c>
      <c r="BH92" s="26">
        <f>IF(43&lt;=$Q92,INDEX('BAZA PRAC'!$D$4:$D$61,$P92-4+43),"")</f>
        <v/>
      </c>
      <c r="BI92" s="26">
        <f>IF(44&lt;=$Q92,INDEX('BAZA PRAC'!$D$4:$D$61,$P92-4+44),"")</f>
        <v/>
      </c>
      <c r="BJ92" s="26">
        <f>IF(45&lt;=$Q92,INDEX('BAZA PRAC'!$D$4:$D$61,$P92-4+45),"")</f>
        <v/>
      </c>
      <c r="BK92" s="26">
        <f>IF(46&lt;=$Q92,INDEX('BAZA PRAC'!$D$4:$D$61,$P92-4+46),"")</f>
        <v/>
      </c>
      <c r="BL92" s="26">
        <f>IF(47&lt;=$Q92,INDEX('BAZA PRAC'!$D$4:$D$61,$P92-4+47),"")</f>
        <v/>
      </c>
      <c r="BM92" s="26">
        <f>IF(48&lt;=$Q92,INDEX('BAZA PRAC'!$D$4:$D$61,$P92-4+48),"")</f>
        <v/>
      </c>
      <c r="BN92" s="26">
        <f>IF(49&lt;=$Q92,INDEX('BAZA PRAC'!$D$4:$D$61,$P92-4+49),"")</f>
        <v/>
      </c>
      <c r="BO92" s="26">
        <f>IF(50&lt;=$Q92,INDEX('BAZA PRAC'!$D$4:$D$61,$P92-4+50),"")</f>
        <v/>
      </c>
      <c r="BP92" s="26">
        <f>IF(51&lt;=$Q92,INDEX('BAZA PRAC'!$D$4:$D$61,$P92-4+51),"")</f>
        <v/>
      </c>
      <c r="BQ92" s="26">
        <f>IF(52&lt;=$Q92,INDEX('BAZA PRAC'!$D$4:$D$61,$P92-4+52),"")</f>
        <v/>
      </c>
      <c r="BR92" s="26">
        <f>IF(53&lt;=$Q92,INDEX('BAZA PRAC'!$D$4:$D$61,$P92-4+53),"")</f>
        <v/>
      </c>
      <c r="BS92" s="26">
        <f>IF(54&lt;=$Q92,INDEX('BAZA PRAC'!$D$4:$D$61,$P92-4+54),"")</f>
        <v/>
      </c>
      <c r="BT92" s="26">
        <f>IF(55&lt;=$Q92,INDEX('BAZA PRAC'!$D$4:$D$61,$P92-4+55),"")</f>
        <v/>
      </c>
      <c r="BU92" s="26">
        <f>IF(56&lt;=$Q92,INDEX('BAZA PRAC'!$D$4:$D$61,$P92-4+56),"")</f>
        <v/>
      </c>
      <c r="BV92" s="26">
        <f>IF(57&lt;=$Q92,INDEX('BAZA PRAC'!$D$4:$D$61,$P92-4+57),"")</f>
        <v/>
      </c>
      <c r="BW92" s="26">
        <f>IF(58&lt;=$Q92,INDEX('BAZA PRAC'!$D$4:$D$61,$P92-4+58),"")</f>
        <v/>
      </c>
      <c r="BX92" s="20" t="n"/>
      <c r="BY92" s="20" t="n"/>
    </row>
    <row r="93">
      <c r="A93" s="19">
        <f>IF($D93="","",COUNTA($D$11:$D93))</f>
        <v/>
      </c>
      <c r="B93" s="19">
        <f>IF($BX93&lt;&gt;"",$BX93,IF($D93="","",IFERROR(INDEX('BAZA PRAC'!$A$4:$A$61,MATCH($D93,'BAZA PRAC'!$D$4:$D$61,0)),"")))</f>
        <v/>
      </c>
      <c r="C93" s="20" t="n"/>
      <c r="D93" s="21" t="n"/>
      <c r="E93" s="19">
        <f>IF($BY93&lt;&gt;"",$BY93,IF($D93="","",IFERROR(INDEX('BAZA PRAC'!$E$4:$E$61,MATCH($D93,'BAZA PRAC'!$D$4:$D$61,0)),"")))</f>
        <v/>
      </c>
      <c r="F93" s="22" t="n"/>
      <c r="G93" s="23" t="n"/>
      <c r="H93" s="23" t="n"/>
      <c r="I93" s="23" t="n"/>
      <c r="J93" s="24">
        <f>IF($D93="","",N(G93)+N(H93)+N(I93))</f>
        <v/>
      </c>
      <c r="K93" s="24">
        <f>IF($D93="","",N(F93)*J93)</f>
        <v/>
      </c>
      <c r="L93" s="25" t="n"/>
      <c r="M93" s="24">
        <f>IF($D93="","",K93*(1-N(L93)))</f>
        <v/>
      </c>
      <c r="N93" s="21" t="n"/>
      <c r="P93" s="26">
        <f>IFERROR(VLOOKUP($C93,USTAWIENIA!$E$2:$H$8,3,FALSE),4)</f>
        <v/>
      </c>
      <c r="Q93" s="26">
        <f>IFERROR(VLOOKUP($C93,USTAWIENIA!$E$2:$H$8,4,FALSE),58)</f>
        <v/>
      </c>
      <c r="R93" s="26">
        <f>IF(1&lt;=$Q93,INDEX('BAZA PRAC'!$D$4:$D$61,$P93-4+1),"")</f>
        <v/>
      </c>
      <c r="S93" s="26">
        <f>IF(2&lt;=$Q93,INDEX('BAZA PRAC'!$D$4:$D$61,$P93-4+2),"")</f>
        <v/>
      </c>
      <c r="T93" s="26">
        <f>IF(3&lt;=$Q93,INDEX('BAZA PRAC'!$D$4:$D$61,$P93-4+3),"")</f>
        <v/>
      </c>
      <c r="U93" s="26">
        <f>IF(4&lt;=$Q93,INDEX('BAZA PRAC'!$D$4:$D$61,$P93-4+4),"")</f>
        <v/>
      </c>
      <c r="V93" s="26">
        <f>IF(5&lt;=$Q93,INDEX('BAZA PRAC'!$D$4:$D$61,$P93-4+5),"")</f>
        <v/>
      </c>
      <c r="W93" s="26">
        <f>IF(6&lt;=$Q93,INDEX('BAZA PRAC'!$D$4:$D$61,$P93-4+6),"")</f>
        <v/>
      </c>
      <c r="X93" s="26">
        <f>IF(7&lt;=$Q93,INDEX('BAZA PRAC'!$D$4:$D$61,$P93-4+7),"")</f>
        <v/>
      </c>
      <c r="Y93" s="26">
        <f>IF(8&lt;=$Q93,INDEX('BAZA PRAC'!$D$4:$D$61,$P93-4+8),"")</f>
        <v/>
      </c>
      <c r="Z93" s="26">
        <f>IF(9&lt;=$Q93,INDEX('BAZA PRAC'!$D$4:$D$61,$P93-4+9),"")</f>
        <v/>
      </c>
      <c r="AA93" s="26">
        <f>IF(10&lt;=$Q93,INDEX('BAZA PRAC'!$D$4:$D$61,$P93-4+10),"")</f>
        <v/>
      </c>
      <c r="AB93" s="26">
        <f>IF(11&lt;=$Q93,INDEX('BAZA PRAC'!$D$4:$D$61,$P93-4+11),"")</f>
        <v/>
      </c>
      <c r="AC93" s="26">
        <f>IF(12&lt;=$Q93,INDEX('BAZA PRAC'!$D$4:$D$61,$P93-4+12),"")</f>
        <v/>
      </c>
      <c r="AD93" s="26">
        <f>IF(13&lt;=$Q93,INDEX('BAZA PRAC'!$D$4:$D$61,$P93-4+13),"")</f>
        <v/>
      </c>
      <c r="AE93" s="26">
        <f>IF(14&lt;=$Q93,INDEX('BAZA PRAC'!$D$4:$D$61,$P93-4+14),"")</f>
        <v/>
      </c>
      <c r="AF93" s="26">
        <f>IF(15&lt;=$Q93,INDEX('BAZA PRAC'!$D$4:$D$61,$P93-4+15),"")</f>
        <v/>
      </c>
      <c r="AG93" s="26">
        <f>IF(16&lt;=$Q93,INDEX('BAZA PRAC'!$D$4:$D$61,$P93-4+16),"")</f>
        <v/>
      </c>
      <c r="AH93" s="26">
        <f>IF(17&lt;=$Q93,INDEX('BAZA PRAC'!$D$4:$D$61,$P93-4+17),"")</f>
        <v/>
      </c>
      <c r="AI93" s="26">
        <f>IF(18&lt;=$Q93,INDEX('BAZA PRAC'!$D$4:$D$61,$P93-4+18),"")</f>
        <v/>
      </c>
      <c r="AJ93" s="26">
        <f>IF(19&lt;=$Q93,INDEX('BAZA PRAC'!$D$4:$D$61,$P93-4+19),"")</f>
        <v/>
      </c>
      <c r="AK93" s="26">
        <f>IF(20&lt;=$Q93,INDEX('BAZA PRAC'!$D$4:$D$61,$P93-4+20),"")</f>
        <v/>
      </c>
      <c r="AL93" s="26">
        <f>IF(21&lt;=$Q93,INDEX('BAZA PRAC'!$D$4:$D$61,$P93-4+21),"")</f>
        <v/>
      </c>
      <c r="AM93" s="26">
        <f>IF(22&lt;=$Q93,INDEX('BAZA PRAC'!$D$4:$D$61,$P93-4+22),"")</f>
        <v/>
      </c>
      <c r="AN93" s="26">
        <f>IF(23&lt;=$Q93,INDEX('BAZA PRAC'!$D$4:$D$61,$P93-4+23),"")</f>
        <v/>
      </c>
      <c r="AO93" s="26">
        <f>IF(24&lt;=$Q93,INDEX('BAZA PRAC'!$D$4:$D$61,$P93-4+24),"")</f>
        <v/>
      </c>
      <c r="AP93" s="26">
        <f>IF(25&lt;=$Q93,INDEX('BAZA PRAC'!$D$4:$D$61,$P93-4+25),"")</f>
        <v/>
      </c>
      <c r="AQ93" s="26">
        <f>IF(26&lt;=$Q93,INDEX('BAZA PRAC'!$D$4:$D$61,$P93-4+26),"")</f>
        <v/>
      </c>
      <c r="AR93" s="26">
        <f>IF(27&lt;=$Q93,INDEX('BAZA PRAC'!$D$4:$D$61,$P93-4+27),"")</f>
        <v/>
      </c>
      <c r="AS93" s="26">
        <f>IF(28&lt;=$Q93,INDEX('BAZA PRAC'!$D$4:$D$61,$P93-4+28),"")</f>
        <v/>
      </c>
      <c r="AT93" s="26">
        <f>IF(29&lt;=$Q93,INDEX('BAZA PRAC'!$D$4:$D$61,$P93-4+29),"")</f>
        <v/>
      </c>
      <c r="AU93" s="26">
        <f>IF(30&lt;=$Q93,INDEX('BAZA PRAC'!$D$4:$D$61,$P93-4+30),"")</f>
        <v/>
      </c>
      <c r="AV93" s="26">
        <f>IF(31&lt;=$Q93,INDEX('BAZA PRAC'!$D$4:$D$61,$P93-4+31),"")</f>
        <v/>
      </c>
      <c r="AW93" s="26">
        <f>IF(32&lt;=$Q93,INDEX('BAZA PRAC'!$D$4:$D$61,$P93-4+32),"")</f>
        <v/>
      </c>
      <c r="AX93" s="26">
        <f>IF(33&lt;=$Q93,INDEX('BAZA PRAC'!$D$4:$D$61,$P93-4+33),"")</f>
        <v/>
      </c>
      <c r="AY93" s="26">
        <f>IF(34&lt;=$Q93,INDEX('BAZA PRAC'!$D$4:$D$61,$P93-4+34),"")</f>
        <v/>
      </c>
      <c r="AZ93" s="26">
        <f>IF(35&lt;=$Q93,INDEX('BAZA PRAC'!$D$4:$D$61,$P93-4+35),"")</f>
        <v/>
      </c>
      <c r="BA93" s="26">
        <f>IF(36&lt;=$Q93,INDEX('BAZA PRAC'!$D$4:$D$61,$P93-4+36),"")</f>
        <v/>
      </c>
      <c r="BB93" s="26">
        <f>IF(37&lt;=$Q93,INDEX('BAZA PRAC'!$D$4:$D$61,$P93-4+37),"")</f>
        <v/>
      </c>
      <c r="BC93" s="26">
        <f>IF(38&lt;=$Q93,INDEX('BAZA PRAC'!$D$4:$D$61,$P93-4+38),"")</f>
        <v/>
      </c>
      <c r="BD93" s="26">
        <f>IF(39&lt;=$Q93,INDEX('BAZA PRAC'!$D$4:$D$61,$P93-4+39),"")</f>
        <v/>
      </c>
      <c r="BE93" s="26">
        <f>IF(40&lt;=$Q93,INDEX('BAZA PRAC'!$D$4:$D$61,$P93-4+40),"")</f>
        <v/>
      </c>
      <c r="BF93" s="26">
        <f>IF(41&lt;=$Q93,INDEX('BAZA PRAC'!$D$4:$D$61,$P93-4+41),"")</f>
        <v/>
      </c>
      <c r="BG93" s="26">
        <f>IF(42&lt;=$Q93,INDEX('BAZA PRAC'!$D$4:$D$61,$P93-4+42),"")</f>
        <v/>
      </c>
      <c r="BH93" s="26">
        <f>IF(43&lt;=$Q93,INDEX('BAZA PRAC'!$D$4:$D$61,$P93-4+43),"")</f>
        <v/>
      </c>
      <c r="BI93" s="26">
        <f>IF(44&lt;=$Q93,INDEX('BAZA PRAC'!$D$4:$D$61,$P93-4+44),"")</f>
        <v/>
      </c>
      <c r="BJ93" s="26">
        <f>IF(45&lt;=$Q93,INDEX('BAZA PRAC'!$D$4:$D$61,$P93-4+45),"")</f>
        <v/>
      </c>
      <c r="BK93" s="26">
        <f>IF(46&lt;=$Q93,INDEX('BAZA PRAC'!$D$4:$D$61,$P93-4+46),"")</f>
        <v/>
      </c>
      <c r="BL93" s="26">
        <f>IF(47&lt;=$Q93,INDEX('BAZA PRAC'!$D$4:$D$61,$P93-4+47),"")</f>
        <v/>
      </c>
      <c r="BM93" s="26">
        <f>IF(48&lt;=$Q93,INDEX('BAZA PRAC'!$D$4:$D$61,$P93-4+48),"")</f>
        <v/>
      </c>
      <c r="BN93" s="26">
        <f>IF(49&lt;=$Q93,INDEX('BAZA PRAC'!$D$4:$D$61,$P93-4+49),"")</f>
        <v/>
      </c>
      <c r="BO93" s="26">
        <f>IF(50&lt;=$Q93,INDEX('BAZA PRAC'!$D$4:$D$61,$P93-4+50),"")</f>
        <v/>
      </c>
      <c r="BP93" s="26">
        <f>IF(51&lt;=$Q93,INDEX('BAZA PRAC'!$D$4:$D$61,$P93-4+51),"")</f>
        <v/>
      </c>
      <c r="BQ93" s="26">
        <f>IF(52&lt;=$Q93,INDEX('BAZA PRAC'!$D$4:$D$61,$P93-4+52),"")</f>
        <v/>
      </c>
      <c r="BR93" s="26">
        <f>IF(53&lt;=$Q93,INDEX('BAZA PRAC'!$D$4:$D$61,$P93-4+53),"")</f>
        <v/>
      </c>
      <c r="BS93" s="26">
        <f>IF(54&lt;=$Q93,INDEX('BAZA PRAC'!$D$4:$D$61,$P93-4+54),"")</f>
        <v/>
      </c>
      <c r="BT93" s="26">
        <f>IF(55&lt;=$Q93,INDEX('BAZA PRAC'!$D$4:$D$61,$P93-4+55),"")</f>
        <v/>
      </c>
      <c r="BU93" s="26">
        <f>IF(56&lt;=$Q93,INDEX('BAZA PRAC'!$D$4:$D$61,$P93-4+56),"")</f>
        <v/>
      </c>
      <c r="BV93" s="26">
        <f>IF(57&lt;=$Q93,INDEX('BAZA PRAC'!$D$4:$D$61,$P93-4+57),"")</f>
        <v/>
      </c>
      <c r="BW93" s="26">
        <f>IF(58&lt;=$Q93,INDEX('BAZA PRAC'!$D$4:$D$61,$P93-4+58),"")</f>
        <v/>
      </c>
      <c r="BX93" s="20" t="n"/>
      <c r="BY93" s="20" t="n"/>
    </row>
    <row r="94">
      <c r="A94" s="27">
        <f>IF($D94="","",COUNTA($D$11:$D94))</f>
        <v/>
      </c>
      <c r="B94" s="27">
        <f>IF($BX94&lt;&gt;"",$BX94,IF($D94="","",IFERROR(INDEX('BAZA PRAC'!$A$4:$A$61,MATCH($D94,'BAZA PRAC'!$D$4:$D$61,0)),"")))</f>
        <v/>
      </c>
      <c r="C94" s="20" t="n"/>
      <c r="D94" s="21" t="n"/>
      <c r="E94" s="27">
        <f>IF($BY94&lt;&gt;"",$BY94,IF($D94="","",IFERROR(INDEX('BAZA PRAC'!$E$4:$E$61,MATCH($D94,'BAZA PRAC'!$D$4:$D$61,0)),"")))</f>
        <v/>
      </c>
      <c r="F94" s="22" t="n"/>
      <c r="G94" s="23" t="n"/>
      <c r="H94" s="23" t="n"/>
      <c r="I94" s="23" t="n"/>
      <c r="J94" s="28">
        <f>IF($D94="","",N(G94)+N(H94)+N(I94))</f>
        <v/>
      </c>
      <c r="K94" s="28">
        <f>IF($D94="","",N(F94)*J94)</f>
        <v/>
      </c>
      <c r="L94" s="25" t="n"/>
      <c r="M94" s="28">
        <f>IF($D94="","",K94*(1-N(L94)))</f>
        <v/>
      </c>
      <c r="N94" s="21" t="n"/>
      <c r="P94" s="26">
        <f>IFERROR(VLOOKUP($C94,USTAWIENIA!$E$2:$H$8,3,FALSE),4)</f>
        <v/>
      </c>
      <c r="Q94" s="26">
        <f>IFERROR(VLOOKUP($C94,USTAWIENIA!$E$2:$H$8,4,FALSE),58)</f>
        <v/>
      </c>
      <c r="R94" s="26">
        <f>IF(1&lt;=$Q94,INDEX('BAZA PRAC'!$D$4:$D$61,$P94-4+1),"")</f>
        <v/>
      </c>
      <c r="S94" s="26">
        <f>IF(2&lt;=$Q94,INDEX('BAZA PRAC'!$D$4:$D$61,$P94-4+2),"")</f>
        <v/>
      </c>
      <c r="T94" s="26">
        <f>IF(3&lt;=$Q94,INDEX('BAZA PRAC'!$D$4:$D$61,$P94-4+3),"")</f>
        <v/>
      </c>
      <c r="U94" s="26">
        <f>IF(4&lt;=$Q94,INDEX('BAZA PRAC'!$D$4:$D$61,$P94-4+4),"")</f>
        <v/>
      </c>
      <c r="V94" s="26">
        <f>IF(5&lt;=$Q94,INDEX('BAZA PRAC'!$D$4:$D$61,$P94-4+5),"")</f>
        <v/>
      </c>
      <c r="W94" s="26">
        <f>IF(6&lt;=$Q94,INDEX('BAZA PRAC'!$D$4:$D$61,$P94-4+6),"")</f>
        <v/>
      </c>
      <c r="X94" s="26">
        <f>IF(7&lt;=$Q94,INDEX('BAZA PRAC'!$D$4:$D$61,$P94-4+7),"")</f>
        <v/>
      </c>
      <c r="Y94" s="26">
        <f>IF(8&lt;=$Q94,INDEX('BAZA PRAC'!$D$4:$D$61,$P94-4+8),"")</f>
        <v/>
      </c>
      <c r="Z94" s="26">
        <f>IF(9&lt;=$Q94,INDEX('BAZA PRAC'!$D$4:$D$61,$P94-4+9),"")</f>
        <v/>
      </c>
      <c r="AA94" s="26">
        <f>IF(10&lt;=$Q94,INDEX('BAZA PRAC'!$D$4:$D$61,$P94-4+10),"")</f>
        <v/>
      </c>
      <c r="AB94" s="26">
        <f>IF(11&lt;=$Q94,INDEX('BAZA PRAC'!$D$4:$D$61,$P94-4+11),"")</f>
        <v/>
      </c>
      <c r="AC94" s="26">
        <f>IF(12&lt;=$Q94,INDEX('BAZA PRAC'!$D$4:$D$61,$P94-4+12),"")</f>
        <v/>
      </c>
      <c r="AD94" s="26">
        <f>IF(13&lt;=$Q94,INDEX('BAZA PRAC'!$D$4:$D$61,$P94-4+13),"")</f>
        <v/>
      </c>
      <c r="AE94" s="26">
        <f>IF(14&lt;=$Q94,INDEX('BAZA PRAC'!$D$4:$D$61,$P94-4+14),"")</f>
        <v/>
      </c>
      <c r="AF94" s="26">
        <f>IF(15&lt;=$Q94,INDEX('BAZA PRAC'!$D$4:$D$61,$P94-4+15),"")</f>
        <v/>
      </c>
      <c r="AG94" s="26">
        <f>IF(16&lt;=$Q94,INDEX('BAZA PRAC'!$D$4:$D$61,$P94-4+16),"")</f>
        <v/>
      </c>
      <c r="AH94" s="26">
        <f>IF(17&lt;=$Q94,INDEX('BAZA PRAC'!$D$4:$D$61,$P94-4+17),"")</f>
        <v/>
      </c>
      <c r="AI94" s="26">
        <f>IF(18&lt;=$Q94,INDEX('BAZA PRAC'!$D$4:$D$61,$P94-4+18),"")</f>
        <v/>
      </c>
      <c r="AJ94" s="26">
        <f>IF(19&lt;=$Q94,INDEX('BAZA PRAC'!$D$4:$D$61,$P94-4+19),"")</f>
        <v/>
      </c>
      <c r="AK94" s="26">
        <f>IF(20&lt;=$Q94,INDEX('BAZA PRAC'!$D$4:$D$61,$P94-4+20),"")</f>
        <v/>
      </c>
      <c r="AL94" s="26">
        <f>IF(21&lt;=$Q94,INDEX('BAZA PRAC'!$D$4:$D$61,$P94-4+21),"")</f>
        <v/>
      </c>
      <c r="AM94" s="26">
        <f>IF(22&lt;=$Q94,INDEX('BAZA PRAC'!$D$4:$D$61,$P94-4+22),"")</f>
        <v/>
      </c>
      <c r="AN94" s="26">
        <f>IF(23&lt;=$Q94,INDEX('BAZA PRAC'!$D$4:$D$61,$P94-4+23),"")</f>
        <v/>
      </c>
      <c r="AO94" s="26">
        <f>IF(24&lt;=$Q94,INDEX('BAZA PRAC'!$D$4:$D$61,$P94-4+24),"")</f>
        <v/>
      </c>
      <c r="AP94" s="26">
        <f>IF(25&lt;=$Q94,INDEX('BAZA PRAC'!$D$4:$D$61,$P94-4+25),"")</f>
        <v/>
      </c>
      <c r="AQ94" s="26">
        <f>IF(26&lt;=$Q94,INDEX('BAZA PRAC'!$D$4:$D$61,$P94-4+26),"")</f>
        <v/>
      </c>
      <c r="AR94" s="26">
        <f>IF(27&lt;=$Q94,INDEX('BAZA PRAC'!$D$4:$D$61,$P94-4+27),"")</f>
        <v/>
      </c>
      <c r="AS94" s="26">
        <f>IF(28&lt;=$Q94,INDEX('BAZA PRAC'!$D$4:$D$61,$P94-4+28),"")</f>
        <v/>
      </c>
      <c r="AT94" s="26">
        <f>IF(29&lt;=$Q94,INDEX('BAZA PRAC'!$D$4:$D$61,$P94-4+29),"")</f>
        <v/>
      </c>
      <c r="AU94" s="26">
        <f>IF(30&lt;=$Q94,INDEX('BAZA PRAC'!$D$4:$D$61,$P94-4+30),"")</f>
        <v/>
      </c>
      <c r="AV94" s="26">
        <f>IF(31&lt;=$Q94,INDEX('BAZA PRAC'!$D$4:$D$61,$P94-4+31),"")</f>
        <v/>
      </c>
      <c r="AW94" s="26">
        <f>IF(32&lt;=$Q94,INDEX('BAZA PRAC'!$D$4:$D$61,$P94-4+32),"")</f>
        <v/>
      </c>
      <c r="AX94" s="26">
        <f>IF(33&lt;=$Q94,INDEX('BAZA PRAC'!$D$4:$D$61,$P94-4+33),"")</f>
        <v/>
      </c>
      <c r="AY94" s="26">
        <f>IF(34&lt;=$Q94,INDEX('BAZA PRAC'!$D$4:$D$61,$P94-4+34),"")</f>
        <v/>
      </c>
      <c r="AZ94" s="26">
        <f>IF(35&lt;=$Q94,INDEX('BAZA PRAC'!$D$4:$D$61,$P94-4+35),"")</f>
        <v/>
      </c>
      <c r="BA94" s="26">
        <f>IF(36&lt;=$Q94,INDEX('BAZA PRAC'!$D$4:$D$61,$P94-4+36),"")</f>
        <v/>
      </c>
      <c r="BB94" s="26">
        <f>IF(37&lt;=$Q94,INDEX('BAZA PRAC'!$D$4:$D$61,$P94-4+37),"")</f>
        <v/>
      </c>
      <c r="BC94" s="26">
        <f>IF(38&lt;=$Q94,INDEX('BAZA PRAC'!$D$4:$D$61,$P94-4+38),"")</f>
        <v/>
      </c>
      <c r="BD94" s="26">
        <f>IF(39&lt;=$Q94,INDEX('BAZA PRAC'!$D$4:$D$61,$P94-4+39),"")</f>
        <v/>
      </c>
      <c r="BE94" s="26">
        <f>IF(40&lt;=$Q94,INDEX('BAZA PRAC'!$D$4:$D$61,$P94-4+40),"")</f>
        <v/>
      </c>
      <c r="BF94" s="26">
        <f>IF(41&lt;=$Q94,INDEX('BAZA PRAC'!$D$4:$D$61,$P94-4+41),"")</f>
        <v/>
      </c>
      <c r="BG94" s="26">
        <f>IF(42&lt;=$Q94,INDEX('BAZA PRAC'!$D$4:$D$61,$P94-4+42),"")</f>
        <v/>
      </c>
      <c r="BH94" s="26">
        <f>IF(43&lt;=$Q94,INDEX('BAZA PRAC'!$D$4:$D$61,$P94-4+43),"")</f>
        <v/>
      </c>
      <c r="BI94" s="26">
        <f>IF(44&lt;=$Q94,INDEX('BAZA PRAC'!$D$4:$D$61,$P94-4+44),"")</f>
        <v/>
      </c>
      <c r="BJ94" s="26">
        <f>IF(45&lt;=$Q94,INDEX('BAZA PRAC'!$D$4:$D$61,$P94-4+45),"")</f>
        <v/>
      </c>
      <c r="BK94" s="26">
        <f>IF(46&lt;=$Q94,INDEX('BAZA PRAC'!$D$4:$D$61,$P94-4+46),"")</f>
        <v/>
      </c>
      <c r="BL94" s="26">
        <f>IF(47&lt;=$Q94,INDEX('BAZA PRAC'!$D$4:$D$61,$P94-4+47),"")</f>
        <v/>
      </c>
      <c r="BM94" s="26">
        <f>IF(48&lt;=$Q94,INDEX('BAZA PRAC'!$D$4:$D$61,$P94-4+48),"")</f>
        <v/>
      </c>
      <c r="BN94" s="26">
        <f>IF(49&lt;=$Q94,INDEX('BAZA PRAC'!$D$4:$D$61,$P94-4+49),"")</f>
        <v/>
      </c>
      <c r="BO94" s="26">
        <f>IF(50&lt;=$Q94,INDEX('BAZA PRAC'!$D$4:$D$61,$P94-4+50),"")</f>
        <v/>
      </c>
      <c r="BP94" s="26">
        <f>IF(51&lt;=$Q94,INDEX('BAZA PRAC'!$D$4:$D$61,$P94-4+51),"")</f>
        <v/>
      </c>
      <c r="BQ94" s="26">
        <f>IF(52&lt;=$Q94,INDEX('BAZA PRAC'!$D$4:$D$61,$P94-4+52),"")</f>
        <v/>
      </c>
      <c r="BR94" s="26">
        <f>IF(53&lt;=$Q94,INDEX('BAZA PRAC'!$D$4:$D$61,$P94-4+53),"")</f>
        <v/>
      </c>
      <c r="BS94" s="26">
        <f>IF(54&lt;=$Q94,INDEX('BAZA PRAC'!$D$4:$D$61,$P94-4+54),"")</f>
        <v/>
      </c>
      <c r="BT94" s="26">
        <f>IF(55&lt;=$Q94,INDEX('BAZA PRAC'!$D$4:$D$61,$P94-4+55),"")</f>
        <v/>
      </c>
      <c r="BU94" s="26">
        <f>IF(56&lt;=$Q94,INDEX('BAZA PRAC'!$D$4:$D$61,$P94-4+56),"")</f>
        <v/>
      </c>
      <c r="BV94" s="26">
        <f>IF(57&lt;=$Q94,INDEX('BAZA PRAC'!$D$4:$D$61,$P94-4+57),"")</f>
        <v/>
      </c>
      <c r="BW94" s="26">
        <f>IF(58&lt;=$Q94,INDEX('BAZA PRAC'!$D$4:$D$61,$P94-4+58),"")</f>
        <v/>
      </c>
      <c r="BX94" s="20" t="n"/>
      <c r="BY94" s="20" t="n"/>
    </row>
    <row r="95">
      <c r="A95" s="19">
        <f>IF($D95="","",COUNTA($D$11:$D95))</f>
        <v/>
      </c>
      <c r="B95" s="19">
        <f>IF($BX95&lt;&gt;"",$BX95,IF($D95="","",IFERROR(INDEX('BAZA PRAC'!$A$4:$A$61,MATCH($D95,'BAZA PRAC'!$D$4:$D$61,0)),"")))</f>
        <v/>
      </c>
      <c r="C95" s="20" t="n"/>
      <c r="D95" s="21" t="n"/>
      <c r="E95" s="19">
        <f>IF($BY95&lt;&gt;"",$BY95,IF($D95="","",IFERROR(INDEX('BAZA PRAC'!$E$4:$E$61,MATCH($D95,'BAZA PRAC'!$D$4:$D$61,0)),"")))</f>
        <v/>
      </c>
      <c r="F95" s="22" t="n"/>
      <c r="G95" s="23" t="n"/>
      <c r="H95" s="23" t="n"/>
      <c r="I95" s="23" t="n"/>
      <c r="J95" s="24">
        <f>IF($D95="","",N(G95)+N(H95)+N(I95))</f>
        <v/>
      </c>
      <c r="K95" s="24">
        <f>IF($D95="","",N(F95)*J95)</f>
        <v/>
      </c>
      <c r="L95" s="25" t="n"/>
      <c r="M95" s="24">
        <f>IF($D95="","",K95*(1-N(L95)))</f>
        <v/>
      </c>
      <c r="N95" s="21" t="n"/>
      <c r="P95" s="26">
        <f>IFERROR(VLOOKUP($C95,USTAWIENIA!$E$2:$H$8,3,FALSE),4)</f>
        <v/>
      </c>
      <c r="Q95" s="26">
        <f>IFERROR(VLOOKUP($C95,USTAWIENIA!$E$2:$H$8,4,FALSE),58)</f>
        <v/>
      </c>
      <c r="R95" s="26">
        <f>IF(1&lt;=$Q95,INDEX('BAZA PRAC'!$D$4:$D$61,$P95-4+1),"")</f>
        <v/>
      </c>
      <c r="S95" s="26">
        <f>IF(2&lt;=$Q95,INDEX('BAZA PRAC'!$D$4:$D$61,$P95-4+2),"")</f>
        <v/>
      </c>
      <c r="T95" s="26">
        <f>IF(3&lt;=$Q95,INDEX('BAZA PRAC'!$D$4:$D$61,$P95-4+3),"")</f>
        <v/>
      </c>
      <c r="U95" s="26">
        <f>IF(4&lt;=$Q95,INDEX('BAZA PRAC'!$D$4:$D$61,$P95-4+4),"")</f>
        <v/>
      </c>
      <c r="V95" s="26">
        <f>IF(5&lt;=$Q95,INDEX('BAZA PRAC'!$D$4:$D$61,$P95-4+5),"")</f>
        <v/>
      </c>
      <c r="W95" s="26">
        <f>IF(6&lt;=$Q95,INDEX('BAZA PRAC'!$D$4:$D$61,$P95-4+6),"")</f>
        <v/>
      </c>
      <c r="X95" s="26">
        <f>IF(7&lt;=$Q95,INDEX('BAZA PRAC'!$D$4:$D$61,$P95-4+7),"")</f>
        <v/>
      </c>
      <c r="Y95" s="26">
        <f>IF(8&lt;=$Q95,INDEX('BAZA PRAC'!$D$4:$D$61,$P95-4+8),"")</f>
        <v/>
      </c>
      <c r="Z95" s="26">
        <f>IF(9&lt;=$Q95,INDEX('BAZA PRAC'!$D$4:$D$61,$P95-4+9),"")</f>
        <v/>
      </c>
      <c r="AA95" s="26">
        <f>IF(10&lt;=$Q95,INDEX('BAZA PRAC'!$D$4:$D$61,$P95-4+10),"")</f>
        <v/>
      </c>
      <c r="AB95" s="26">
        <f>IF(11&lt;=$Q95,INDEX('BAZA PRAC'!$D$4:$D$61,$P95-4+11),"")</f>
        <v/>
      </c>
      <c r="AC95" s="26">
        <f>IF(12&lt;=$Q95,INDEX('BAZA PRAC'!$D$4:$D$61,$P95-4+12),"")</f>
        <v/>
      </c>
      <c r="AD95" s="26">
        <f>IF(13&lt;=$Q95,INDEX('BAZA PRAC'!$D$4:$D$61,$P95-4+13),"")</f>
        <v/>
      </c>
      <c r="AE95" s="26">
        <f>IF(14&lt;=$Q95,INDEX('BAZA PRAC'!$D$4:$D$61,$P95-4+14),"")</f>
        <v/>
      </c>
      <c r="AF95" s="26">
        <f>IF(15&lt;=$Q95,INDEX('BAZA PRAC'!$D$4:$D$61,$P95-4+15),"")</f>
        <v/>
      </c>
      <c r="AG95" s="26">
        <f>IF(16&lt;=$Q95,INDEX('BAZA PRAC'!$D$4:$D$61,$P95-4+16),"")</f>
        <v/>
      </c>
      <c r="AH95" s="26">
        <f>IF(17&lt;=$Q95,INDEX('BAZA PRAC'!$D$4:$D$61,$P95-4+17),"")</f>
        <v/>
      </c>
      <c r="AI95" s="26">
        <f>IF(18&lt;=$Q95,INDEX('BAZA PRAC'!$D$4:$D$61,$P95-4+18),"")</f>
        <v/>
      </c>
      <c r="AJ95" s="26">
        <f>IF(19&lt;=$Q95,INDEX('BAZA PRAC'!$D$4:$D$61,$P95-4+19),"")</f>
        <v/>
      </c>
      <c r="AK95" s="26">
        <f>IF(20&lt;=$Q95,INDEX('BAZA PRAC'!$D$4:$D$61,$P95-4+20),"")</f>
        <v/>
      </c>
      <c r="AL95" s="26">
        <f>IF(21&lt;=$Q95,INDEX('BAZA PRAC'!$D$4:$D$61,$P95-4+21),"")</f>
        <v/>
      </c>
      <c r="AM95" s="26">
        <f>IF(22&lt;=$Q95,INDEX('BAZA PRAC'!$D$4:$D$61,$P95-4+22),"")</f>
        <v/>
      </c>
      <c r="AN95" s="26">
        <f>IF(23&lt;=$Q95,INDEX('BAZA PRAC'!$D$4:$D$61,$P95-4+23),"")</f>
        <v/>
      </c>
      <c r="AO95" s="26">
        <f>IF(24&lt;=$Q95,INDEX('BAZA PRAC'!$D$4:$D$61,$P95-4+24),"")</f>
        <v/>
      </c>
      <c r="AP95" s="26">
        <f>IF(25&lt;=$Q95,INDEX('BAZA PRAC'!$D$4:$D$61,$P95-4+25),"")</f>
        <v/>
      </c>
      <c r="AQ95" s="26">
        <f>IF(26&lt;=$Q95,INDEX('BAZA PRAC'!$D$4:$D$61,$P95-4+26),"")</f>
        <v/>
      </c>
      <c r="AR95" s="26">
        <f>IF(27&lt;=$Q95,INDEX('BAZA PRAC'!$D$4:$D$61,$P95-4+27),"")</f>
        <v/>
      </c>
      <c r="AS95" s="26">
        <f>IF(28&lt;=$Q95,INDEX('BAZA PRAC'!$D$4:$D$61,$P95-4+28),"")</f>
        <v/>
      </c>
      <c r="AT95" s="26">
        <f>IF(29&lt;=$Q95,INDEX('BAZA PRAC'!$D$4:$D$61,$P95-4+29),"")</f>
        <v/>
      </c>
      <c r="AU95" s="26">
        <f>IF(30&lt;=$Q95,INDEX('BAZA PRAC'!$D$4:$D$61,$P95-4+30),"")</f>
        <v/>
      </c>
      <c r="AV95" s="26">
        <f>IF(31&lt;=$Q95,INDEX('BAZA PRAC'!$D$4:$D$61,$P95-4+31),"")</f>
        <v/>
      </c>
      <c r="AW95" s="26">
        <f>IF(32&lt;=$Q95,INDEX('BAZA PRAC'!$D$4:$D$61,$P95-4+32),"")</f>
        <v/>
      </c>
      <c r="AX95" s="26">
        <f>IF(33&lt;=$Q95,INDEX('BAZA PRAC'!$D$4:$D$61,$P95-4+33),"")</f>
        <v/>
      </c>
      <c r="AY95" s="26">
        <f>IF(34&lt;=$Q95,INDEX('BAZA PRAC'!$D$4:$D$61,$P95-4+34),"")</f>
        <v/>
      </c>
      <c r="AZ95" s="26">
        <f>IF(35&lt;=$Q95,INDEX('BAZA PRAC'!$D$4:$D$61,$P95-4+35),"")</f>
        <v/>
      </c>
      <c r="BA95" s="26">
        <f>IF(36&lt;=$Q95,INDEX('BAZA PRAC'!$D$4:$D$61,$P95-4+36),"")</f>
        <v/>
      </c>
      <c r="BB95" s="26">
        <f>IF(37&lt;=$Q95,INDEX('BAZA PRAC'!$D$4:$D$61,$P95-4+37),"")</f>
        <v/>
      </c>
      <c r="BC95" s="26">
        <f>IF(38&lt;=$Q95,INDEX('BAZA PRAC'!$D$4:$D$61,$P95-4+38),"")</f>
        <v/>
      </c>
      <c r="BD95" s="26">
        <f>IF(39&lt;=$Q95,INDEX('BAZA PRAC'!$D$4:$D$61,$P95-4+39),"")</f>
        <v/>
      </c>
      <c r="BE95" s="26">
        <f>IF(40&lt;=$Q95,INDEX('BAZA PRAC'!$D$4:$D$61,$P95-4+40),"")</f>
        <v/>
      </c>
      <c r="BF95" s="26">
        <f>IF(41&lt;=$Q95,INDEX('BAZA PRAC'!$D$4:$D$61,$P95-4+41),"")</f>
        <v/>
      </c>
      <c r="BG95" s="26">
        <f>IF(42&lt;=$Q95,INDEX('BAZA PRAC'!$D$4:$D$61,$P95-4+42),"")</f>
        <v/>
      </c>
      <c r="BH95" s="26">
        <f>IF(43&lt;=$Q95,INDEX('BAZA PRAC'!$D$4:$D$61,$P95-4+43),"")</f>
        <v/>
      </c>
      <c r="BI95" s="26">
        <f>IF(44&lt;=$Q95,INDEX('BAZA PRAC'!$D$4:$D$61,$P95-4+44),"")</f>
        <v/>
      </c>
      <c r="BJ95" s="26">
        <f>IF(45&lt;=$Q95,INDEX('BAZA PRAC'!$D$4:$D$61,$P95-4+45),"")</f>
        <v/>
      </c>
      <c r="BK95" s="26">
        <f>IF(46&lt;=$Q95,INDEX('BAZA PRAC'!$D$4:$D$61,$P95-4+46),"")</f>
        <v/>
      </c>
      <c r="BL95" s="26">
        <f>IF(47&lt;=$Q95,INDEX('BAZA PRAC'!$D$4:$D$61,$P95-4+47),"")</f>
        <v/>
      </c>
      <c r="BM95" s="26">
        <f>IF(48&lt;=$Q95,INDEX('BAZA PRAC'!$D$4:$D$61,$P95-4+48),"")</f>
        <v/>
      </c>
      <c r="BN95" s="26">
        <f>IF(49&lt;=$Q95,INDEX('BAZA PRAC'!$D$4:$D$61,$P95-4+49),"")</f>
        <v/>
      </c>
      <c r="BO95" s="26">
        <f>IF(50&lt;=$Q95,INDEX('BAZA PRAC'!$D$4:$D$61,$P95-4+50),"")</f>
        <v/>
      </c>
      <c r="BP95" s="26">
        <f>IF(51&lt;=$Q95,INDEX('BAZA PRAC'!$D$4:$D$61,$P95-4+51),"")</f>
        <v/>
      </c>
      <c r="BQ95" s="26">
        <f>IF(52&lt;=$Q95,INDEX('BAZA PRAC'!$D$4:$D$61,$P95-4+52),"")</f>
        <v/>
      </c>
      <c r="BR95" s="26">
        <f>IF(53&lt;=$Q95,INDEX('BAZA PRAC'!$D$4:$D$61,$P95-4+53),"")</f>
        <v/>
      </c>
      <c r="BS95" s="26">
        <f>IF(54&lt;=$Q95,INDEX('BAZA PRAC'!$D$4:$D$61,$P95-4+54),"")</f>
        <v/>
      </c>
      <c r="BT95" s="26">
        <f>IF(55&lt;=$Q95,INDEX('BAZA PRAC'!$D$4:$D$61,$P95-4+55),"")</f>
        <v/>
      </c>
      <c r="BU95" s="26">
        <f>IF(56&lt;=$Q95,INDEX('BAZA PRAC'!$D$4:$D$61,$P95-4+56),"")</f>
        <v/>
      </c>
      <c r="BV95" s="26">
        <f>IF(57&lt;=$Q95,INDEX('BAZA PRAC'!$D$4:$D$61,$P95-4+57),"")</f>
        <v/>
      </c>
      <c r="BW95" s="26">
        <f>IF(58&lt;=$Q95,INDEX('BAZA PRAC'!$D$4:$D$61,$P95-4+58),"")</f>
        <v/>
      </c>
      <c r="BX95" s="20" t="n"/>
      <c r="BY95" s="20" t="n"/>
    </row>
    <row r="96">
      <c r="A96" s="27">
        <f>IF($D96="","",COUNTA($D$11:$D96))</f>
        <v/>
      </c>
      <c r="B96" s="27">
        <f>IF($BX96&lt;&gt;"",$BX96,IF($D96="","",IFERROR(INDEX('BAZA PRAC'!$A$4:$A$61,MATCH($D96,'BAZA PRAC'!$D$4:$D$61,0)),"")))</f>
        <v/>
      </c>
      <c r="C96" s="20" t="n"/>
      <c r="D96" s="21" t="n"/>
      <c r="E96" s="27">
        <f>IF($BY96&lt;&gt;"",$BY96,IF($D96="","",IFERROR(INDEX('BAZA PRAC'!$E$4:$E$61,MATCH($D96,'BAZA PRAC'!$D$4:$D$61,0)),"")))</f>
        <v/>
      </c>
      <c r="F96" s="22" t="n"/>
      <c r="G96" s="23" t="n"/>
      <c r="H96" s="23" t="n"/>
      <c r="I96" s="23" t="n"/>
      <c r="J96" s="28">
        <f>IF($D96="","",N(G96)+N(H96)+N(I96))</f>
        <v/>
      </c>
      <c r="K96" s="28">
        <f>IF($D96="","",N(F96)*J96)</f>
        <v/>
      </c>
      <c r="L96" s="25" t="n"/>
      <c r="M96" s="28">
        <f>IF($D96="","",K96*(1-N(L96)))</f>
        <v/>
      </c>
      <c r="N96" s="21" t="n"/>
      <c r="P96" s="26">
        <f>IFERROR(VLOOKUP($C96,USTAWIENIA!$E$2:$H$8,3,FALSE),4)</f>
        <v/>
      </c>
      <c r="Q96" s="26">
        <f>IFERROR(VLOOKUP($C96,USTAWIENIA!$E$2:$H$8,4,FALSE),58)</f>
        <v/>
      </c>
      <c r="R96" s="26">
        <f>IF(1&lt;=$Q96,INDEX('BAZA PRAC'!$D$4:$D$61,$P96-4+1),"")</f>
        <v/>
      </c>
      <c r="S96" s="26">
        <f>IF(2&lt;=$Q96,INDEX('BAZA PRAC'!$D$4:$D$61,$P96-4+2),"")</f>
        <v/>
      </c>
      <c r="T96" s="26">
        <f>IF(3&lt;=$Q96,INDEX('BAZA PRAC'!$D$4:$D$61,$P96-4+3),"")</f>
        <v/>
      </c>
      <c r="U96" s="26">
        <f>IF(4&lt;=$Q96,INDEX('BAZA PRAC'!$D$4:$D$61,$P96-4+4),"")</f>
        <v/>
      </c>
      <c r="V96" s="26">
        <f>IF(5&lt;=$Q96,INDEX('BAZA PRAC'!$D$4:$D$61,$P96-4+5),"")</f>
        <v/>
      </c>
      <c r="W96" s="26">
        <f>IF(6&lt;=$Q96,INDEX('BAZA PRAC'!$D$4:$D$61,$P96-4+6),"")</f>
        <v/>
      </c>
      <c r="X96" s="26">
        <f>IF(7&lt;=$Q96,INDEX('BAZA PRAC'!$D$4:$D$61,$P96-4+7),"")</f>
        <v/>
      </c>
      <c r="Y96" s="26">
        <f>IF(8&lt;=$Q96,INDEX('BAZA PRAC'!$D$4:$D$61,$P96-4+8),"")</f>
        <v/>
      </c>
      <c r="Z96" s="26">
        <f>IF(9&lt;=$Q96,INDEX('BAZA PRAC'!$D$4:$D$61,$P96-4+9),"")</f>
        <v/>
      </c>
      <c r="AA96" s="26">
        <f>IF(10&lt;=$Q96,INDEX('BAZA PRAC'!$D$4:$D$61,$P96-4+10),"")</f>
        <v/>
      </c>
      <c r="AB96" s="26">
        <f>IF(11&lt;=$Q96,INDEX('BAZA PRAC'!$D$4:$D$61,$P96-4+11),"")</f>
        <v/>
      </c>
      <c r="AC96" s="26">
        <f>IF(12&lt;=$Q96,INDEX('BAZA PRAC'!$D$4:$D$61,$P96-4+12),"")</f>
        <v/>
      </c>
      <c r="AD96" s="26">
        <f>IF(13&lt;=$Q96,INDEX('BAZA PRAC'!$D$4:$D$61,$P96-4+13),"")</f>
        <v/>
      </c>
      <c r="AE96" s="26">
        <f>IF(14&lt;=$Q96,INDEX('BAZA PRAC'!$D$4:$D$61,$P96-4+14),"")</f>
        <v/>
      </c>
      <c r="AF96" s="26">
        <f>IF(15&lt;=$Q96,INDEX('BAZA PRAC'!$D$4:$D$61,$P96-4+15),"")</f>
        <v/>
      </c>
      <c r="AG96" s="26">
        <f>IF(16&lt;=$Q96,INDEX('BAZA PRAC'!$D$4:$D$61,$P96-4+16),"")</f>
        <v/>
      </c>
      <c r="AH96" s="26">
        <f>IF(17&lt;=$Q96,INDEX('BAZA PRAC'!$D$4:$D$61,$P96-4+17),"")</f>
        <v/>
      </c>
      <c r="AI96" s="26">
        <f>IF(18&lt;=$Q96,INDEX('BAZA PRAC'!$D$4:$D$61,$P96-4+18),"")</f>
        <v/>
      </c>
      <c r="AJ96" s="26">
        <f>IF(19&lt;=$Q96,INDEX('BAZA PRAC'!$D$4:$D$61,$P96-4+19),"")</f>
        <v/>
      </c>
      <c r="AK96" s="26">
        <f>IF(20&lt;=$Q96,INDEX('BAZA PRAC'!$D$4:$D$61,$P96-4+20),"")</f>
        <v/>
      </c>
      <c r="AL96" s="26">
        <f>IF(21&lt;=$Q96,INDEX('BAZA PRAC'!$D$4:$D$61,$P96-4+21),"")</f>
        <v/>
      </c>
      <c r="AM96" s="26">
        <f>IF(22&lt;=$Q96,INDEX('BAZA PRAC'!$D$4:$D$61,$P96-4+22),"")</f>
        <v/>
      </c>
      <c r="AN96" s="26">
        <f>IF(23&lt;=$Q96,INDEX('BAZA PRAC'!$D$4:$D$61,$P96-4+23),"")</f>
        <v/>
      </c>
      <c r="AO96" s="26">
        <f>IF(24&lt;=$Q96,INDEX('BAZA PRAC'!$D$4:$D$61,$P96-4+24),"")</f>
        <v/>
      </c>
      <c r="AP96" s="26">
        <f>IF(25&lt;=$Q96,INDEX('BAZA PRAC'!$D$4:$D$61,$P96-4+25),"")</f>
        <v/>
      </c>
      <c r="AQ96" s="26">
        <f>IF(26&lt;=$Q96,INDEX('BAZA PRAC'!$D$4:$D$61,$P96-4+26),"")</f>
        <v/>
      </c>
      <c r="AR96" s="26">
        <f>IF(27&lt;=$Q96,INDEX('BAZA PRAC'!$D$4:$D$61,$P96-4+27),"")</f>
        <v/>
      </c>
      <c r="AS96" s="26">
        <f>IF(28&lt;=$Q96,INDEX('BAZA PRAC'!$D$4:$D$61,$P96-4+28),"")</f>
        <v/>
      </c>
      <c r="AT96" s="26">
        <f>IF(29&lt;=$Q96,INDEX('BAZA PRAC'!$D$4:$D$61,$P96-4+29),"")</f>
        <v/>
      </c>
      <c r="AU96" s="26">
        <f>IF(30&lt;=$Q96,INDEX('BAZA PRAC'!$D$4:$D$61,$P96-4+30),"")</f>
        <v/>
      </c>
      <c r="AV96" s="26">
        <f>IF(31&lt;=$Q96,INDEX('BAZA PRAC'!$D$4:$D$61,$P96-4+31),"")</f>
        <v/>
      </c>
      <c r="AW96" s="26">
        <f>IF(32&lt;=$Q96,INDEX('BAZA PRAC'!$D$4:$D$61,$P96-4+32),"")</f>
        <v/>
      </c>
      <c r="AX96" s="26">
        <f>IF(33&lt;=$Q96,INDEX('BAZA PRAC'!$D$4:$D$61,$P96-4+33),"")</f>
        <v/>
      </c>
      <c r="AY96" s="26">
        <f>IF(34&lt;=$Q96,INDEX('BAZA PRAC'!$D$4:$D$61,$P96-4+34),"")</f>
        <v/>
      </c>
      <c r="AZ96" s="26">
        <f>IF(35&lt;=$Q96,INDEX('BAZA PRAC'!$D$4:$D$61,$P96-4+35),"")</f>
        <v/>
      </c>
      <c r="BA96" s="26">
        <f>IF(36&lt;=$Q96,INDEX('BAZA PRAC'!$D$4:$D$61,$P96-4+36),"")</f>
        <v/>
      </c>
      <c r="BB96" s="26">
        <f>IF(37&lt;=$Q96,INDEX('BAZA PRAC'!$D$4:$D$61,$P96-4+37),"")</f>
        <v/>
      </c>
      <c r="BC96" s="26">
        <f>IF(38&lt;=$Q96,INDEX('BAZA PRAC'!$D$4:$D$61,$P96-4+38),"")</f>
        <v/>
      </c>
      <c r="BD96" s="26">
        <f>IF(39&lt;=$Q96,INDEX('BAZA PRAC'!$D$4:$D$61,$P96-4+39),"")</f>
        <v/>
      </c>
      <c r="BE96" s="26">
        <f>IF(40&lt;=$Q96,INDEX('BAZA PRAC'!$D$4:$D$61,$P96-4+40),"")</f>
        <v/>
      </c>
      <c r="BF96" s="26">
        <f>IF(41&lt;=$Q96,INDEX('BAZA PRAC'!$D$4:$D$61,$P96-4+41),"")</f>
        <v/>
      </c>
      <c r="BG96" s="26">
        <f>IF(42&lt;=$Q96,INDEX('BAZA PRAC'!$D$4:$D$61,$P96-4+42),"")</f>
        <v/>
      </c>
      <c r="BH96" s="26">
        <f>IF(43&lt;=$Q96,INDEX('BAZA PRAC'!$D$4:$D$61,$P96-4+43),"")</f>
        <v/>
      </c>
      <c r="BI96" s="26">
        <f>IF(44&lt;=$Q96,INDEX('BAZA PRAC'!$D$4:$D$61,$P96-4+44),"")</f>
        <v/>
      </c>
      <c r="BJ96" s="26">
        <f>IF(45&lt;=$Q96,INDEX('BAZA PRAC'!$D$4:$D$61,$P96-4+45),"")</f>
        <v/>
      </c>
      <c r="BK96" s="26">
        <f>IF(46&lt;=$Q96,INDEX('BAZA PRAC'!$D$4:$D$61,$P96-4+46),"")</f>
        <v/>
      </c>
      <c r="BL96" s="26">
        <f>IF(47&lt;=$Q96,INDEX('BAZA PRAC'!$D$4:$D$61,$P96-4+47),"")</f>
        <v/>
      </c>
      <c r="BM96" s="26">
        <f>IF(48&lt;=$Q96,INDEX('BAZA PRAC'!$D$4:$D$61,$P96-4+48),"")</f>
        <v/>
      </c>
      <c r="BN96" s="26">
        <f>IF(49&lt;=$Q96,INDEX('BAZA PRAC'!$D$4:$D$61,$P96-4+49),"")</f>
        <v/>
      </c>
      <c r="BO96" s="26">
        <f>IF(50&lt;=$Q96,INDEX('BAZA PRAC'!$D$4:$D$61,$P96-4+50),"")</f>
        <v/>
      </c>
      <c r="BP96" s="26">
        <f>IF(51&lt;=$Q96,INDEX('BAZA PRAC'!$D$4:$D$61,$P96-4+51),"")</f>
        <v/>
      </c>
      <c r="BQ96" s="26">
        <f>IF(52&lt;=$Q96,INDEX('BAZA PRAC'!$D$4:$D$61,$P96-4+52),"")</f>
        <v/>
      </c>
      <c r="BR96" s="26">
        <f>IF(53&lt;=$Q96,INDEX('BAZA PRAC'!$D$4:$D$61,$P96-4+53),"")</f>
        <v/>
      </c>
      <c r="BS96" s="26">
        <f>IF(54&lt;=$Q96,INDEX('BAZA PRAC'!$D$4:$D$61,$P96-4+54),"")</f>
        <v/>
      </c>
      <c r="BT96" s="26">
        <f>IF(55&lt;=$Q96,INDEX('BAZA PRAC'!$D$4:$D$61,$P96-4+55),"")</f>
        <v/>
      </c>
      <c r="BU96" s="26">
        <f>IF(56&lt;=$Q96,INDEX('BAZA PRAC'!$D$4:$D$61,$P96-4+56),"")</f>
        <v/>
      </c>
      <c r="BV96" s="26">
        <f>IF(57&lt;=$Q96,INDEX('BAZA PRAC'!$D$4:$D$61,$P96-4+57),"")</f>
        <v/>
      </c>
      <c r="BW96" s="26">
        <f>IF(58&lt;=$Q96,INDEX('BAZA PRAC'!$D$4:$D$61,$P96-4+58),"")</f>
        <v/>
      </c>
      <c r="BX96" s="20" t="n"/>
      <c r="BY96" s="20" t="n"/>
    </row>
    <row r="97">
      <c r="A97" s="19">
        <f>IF($D97="","",COUNTA($D$11:$D97))</f>
        <v/>
      </c>
      <c r="B97" s="19">
        <f>IF($BX97&lt;&gt;"",$BX97,IF($D97="","",IFERROR(INDEX('BAZA PRAC'!$A$4:$A$61,MATCH($D97,'BAZA PRAC'!$D$4:$D$61,0)),"")))</f>
        <v/>
      </c>
      <c r="C97" s="20" t="n"/>
      <c r="D97" s="21" t="n"/>
      <c r="E97" s="19">
        <f>IF($BY97&lt;&gt;"",$BY97,IF($D97="","",IFERROR(INDEX('BAZA PRAC'!$E$4:$E$61,MATCH($D97,'BAZA PRAC'!$D$4:$D$61,0)),"")))</f>
        <v/>
      </c>
      <c r="F97" s="22" t="n"/>
      <c r="G97" s="23" t="n"/>
      <c r="H97" s="23" t="n"/>
      <c r="I97" s="23" t="n"/>
      <c r="J97" s="24">
        <f>IF($D97="","",N(G97)+N(H97)+N(I97))</f>
        <v/>
      </c>
      <c r="K97" s="24">
        <f>IF($D97="","",N(F97)*J97)</f>
        <v/>
      </c>
      <c r="L97" s="25" t="n"/>
      <c r="M97" s="24">
        <f>IF($D97="","",K97*(1-N(L97)))</f>
        <v/>
      </c>
      <c r="N97" s="21" t="n"/>
      <c r="P97" s="26">
        <f>IFERROR(VLOOKUP($C97,USTAWIENIA!$E$2:$H$8,3,FALSE),4)</f>
        <v/>
      </c>
      <c r="Q97" s="26">
        <f>IFERROR(VLOOKUP($C97,USTAWIENIA!$E$2:$H$8,4,FALSE),58)</f>
        <v/>
      </c>
      <c r="R97" s="26">
        <f>IF(1&lt;=$Q97,INDEX('BAZA PRAC'!$D$4:$D$61,$P97-4+1),"")</f>
        <v/>
      </c>
      <c r="S97" s="26">
        <f>IF(2&lt;=$Q97,INDEX('BAZA PRAC'!$D$4:$D$61,$P97-4+2),"")</f>
        <v/>
      </c>
      <c r="T97" s="26">
        <f>IF(3&lt;=$Q97,INDEX('BAZA PRAC'!$D$4:$D$61,$P97-4+3),"")</f>
        <v/>
      </c>
      <c r="U97" s="26">
        <f>IF(4&lt;=$Q97,INDEX('BAZA PRAC'!$D$4:$D$61,$P97-4+4),"")</f>
        <v/>
      </c>
      <c r="V97" s="26">
        <f>IF(5&lt;=$Q97,INDEX('BAZA PRAC'!$D$4:$D$61,$P97-4+5),"")</f>
        <v/>
      </c>
      <c r="W97" s="26">
        <f>IF(6&lt;=$Q97,INDEX('BAZA PRAC'!$D$4:$D$61,$P97-4+6),"")</f>
        <v/>
      </c>
      <c r="X97" s="26">
        <f>IF(7&lt;=$Q97,INDEX('BAZA PRAC'!$D$4:$D$61,$P97-4+7),"")</f>
        <v/>
      </c>
      <c r="Y97" s="26">
        <f>IF(8&lt;=$Q97,INDEX('BAZA PRAC'!$D$4:$D$61,$P97-4+8),"")</f>
        <v/>
      </c>
      <c r="Z97" s="26">
        <f>IF(9&lt;=$Q97,INDEX('BAZA PRAC'!$D$4:$D$61,$P97-4+9),"")</f>
        <v/>
      </c>
      <c r="AA97" s="26">
        <f>IF(10&lt;=$Q97,INDEX('BAZA PRAC'!$D$4:$D$61,$P97-4+10),"")</f>
        <v/>
      </c>
      <c r="AB97" s="26">
        <f>IF(11&lt;=$Q97,INDEX('BAZA PRAC'!$D$4:$D$61,$P97-4+11),"")</f>
        <v/>
      </c>
      <c r="AC97" s="26">
        <f>IF(12&lt;=$Q97,INDEX('BAZA PRAC'!$D$4:$D$61,$P97-4+12),"")</f>
        <v/>
      </c>
      <c r="AD97" s="26">
        <f>IF(13&lt;=$Q97,INDEX('BAZA PRAC'!$D$4:$D$61,$P97-4+13),"")</f>
        <v/>
      </c>
      <c r="AE97" s="26">
        <f>IF(14&lt;=$Q97,INDEX('BAZA PRAC'!$D$4:$D$61,$P97-4+14),"")</f>
        <v/>
      </c>
      <c r="AF97" s="26">
        <f>IF(15&lt;=$Q97,INDEX('BAZA PRAC'!$D$4:$D$61,$P97-4+15),"")</f>
        <v/>
      </c>
      <c r="AG97" s="26">
        <f>IF(16&lt;=$Q97,INDEX('BAZA PRAC'!$D$4:$D$61,$P97-4+16),"")</f>
        <v/>
      </c>
      <c r="AH97" s="26">
        <f>IF(17&lt;=$Q97,INDEX('BAZA PRAC'!$D$4:$D$61,$P97-4+17),"")</f>
        <v/>
      </c>
      <c r="AI97" s="26">
        <f>IF(18&lt;=$Q97,INDEX('BAZA PRAC'!$D$4:$D$61,$P97-4+18),"")</f>
        <v/>
      </c>
      <c r="AJ97" s="26">
        <f>IF(19&lt;=$Q97,INDEX('BAZA PRAC'!$D$4:$D$61,$P97-4+19),"")</f>
        <v/>
      </c>
      <c r="AK97" s="26">
        <f>IF(20&lt;=$Q97,INDEX('BAZA PRAC'!$D$4:$D$61,$P97-4+20),"")</f>
        <v/>
      </c>
      <c r="AL97" s="26">
        <f>IF(21&lt;=$Q97,INDEX('BAZA PRAC'!$D$4:$D$61,$P97-4+21),"")</f>
        <v/>
      </c>
      <c r="AM97" s="26">
        <f>IF(22&lt;=$Q97,INDEX('BAZA PRAC'!$D$4:$D$61,$P97-4+22),"")</f>
        <v/>
      </c>
      <c r="AN97" s="26">
        <f>IF(23&lt;=$Q97,INDEX('BAZA PRAC'!$D$4:$D$61,$P97-4+23),"")</f>
        <v/>
      </c>
      <c r="AO97" s="26">
        <f>IF(24&lt;=$Q97,INDEX('BAZA PRAC'!$D$4:$D$61,$P97-4+24),"")</f>
        <v/>
      </c>
      <c r="AP97" s="26">
        <f>IF(25&lt;=$Q97,INDEX('BAZA PRAC'!$D$4:$D$61,$P97-4+25),"")</f>
        <v/>
      </c>
      <c r="AQ97" s="26">
        <f>IF(26&lt;=$Q97,INDEX('BAZA PRAC'!$D$4:$D$61,$P97-4+26),"")</f>
        <v/>
      </c>
      <c r="AR97" s="26">
        <f>IF(27&lt;=$Q97,INDEX('BAZA PRAC'!$D$4:$D$61,$P97-4+27),"")</f>
        <v/>
      </c>
      <c r="AS97" s="26">
        <f>IF(28&lt;=$Q97,INDEX('BAZA PRAC'!$D$4:$D$61,$P97-4+28),"")</f>
        <v/>
      </c>
      <c r="AT97" s="26">
        <f>IF(29&lt;=$Q97,INDEX('BAZA PRAC'!$D$4:$D$61,$P97-4+29),"")</f>
        <v/>
      </c>
      <c r="AU97" s="26">
        <f>IF(30&lt;=$Q97,INDEX('BAZA PRAC'!$D$4:$D$61,$P97-4+30),"")</f>
        <v/>
      </c>
      <c r="AV97" s="26">
        <f>IF(31&lt;=$Q97,INDEX('BAZA PRAC'!$D$4:$D$61,$P97-4+31),"")</f>
        <v/>
      </c>
      <c r="AW97" s="26">
        <f>IF(32&lt;=$Q97,INDEX('BAZA PRAC'!$D$4:$D$61,$P97-4+32),"")</f>
        <v/>
      </c>
      <c r="AX97" s="26">
        <f>IF(33&lt;=$Q97,INDEX('BAZA PRAC'!$D$4:$D$61,$P97-4+33),"")</f>
        <v/>
      </c>
      <c r="AY97" s="26">
        <f>IF(34&lt;=$Q97,INDEX('BAZA PRAC'!$D$4:$D$61,$P97-4+34),"")</f>
        <v/>
      </c>
      <c r="AZ97" s="26">
        <f>IF(35&lt;=$Q97,INDEX('BAZA PRAC'!$D$4:$D$61,$P97-4+35),"")</f>
        <v/>
      </c>
      <c r="BA97" s="26">
        <f>IF(36&lt;=$Q97,INDEX('BAZA PRAC'!$D$4:$D$61,$P97-4+36),"")</f>
        <v/>
      </c>
      <c r="BB97" s="26">
        <f>IF(37&lt;=$Q97,INDEX('BAZA PRAC'!$D$4:$D$61,$P97-4+37),"")</f>
        <v/>
      </c>
      <c r="BC97" s="26">
        <f>IF(38&lt;=$Q97,INDEX('BAZA PRAC'!$D$4:$D$61,$P97-4+38),"")</f>
        <v/>
      </c>
      <c r="BD97" s="26">
        <f>IF(39&lt;=$Q97,INDEX('BAZA PRAC'!$D$4:$D$61,$P97-4+39),"")</f>
        <v/>
      </c>
      <c r="BE97" s="26">
        <f>IF(40&lt;=$Q97,INDEX('BAZA PRAC'!$D$4:$D$61,$P97-4+40),"")</f>
        <v/>
      </c>
      <c r="BF97" s="26">
        <f>IF(41&lt;=$Q97,INDEX('BAZA PRAC'!$D$4:$D$61,$P97-4+41),"")</f>
        <v/>
      </c>
      <c r="BG97" s="26">
        <f>IF(42&lt;=$Q97,INDEX('BAZA PRAC'!$D$4:$D$61,$P97-4+42),"")</f>
        <v/>
      </c>
      <c r="BH97" s="26">
        <f>IF(43&lt;=$Q97,INDEX('BAZA PRAC'!$D$4:$D$61,$P97-4+43),"")</f>
        <v/>
      </c>
      <c r="BI97" s="26">
        <f>IF(44&lt;=$Q97,INDEX('BAZA PRAC'!$D$4:$D$61,$P97-4+44),"")</f>
        <v/>
      </c>
      <c r="BJ97" s="26">
        <f>IF(45&lt;=$Q97,INDEX('BAZA PRAC'!$D$4:$D$61,$P97-4+45),"")</f>
        <v/>
      </c>
      <c r="BK97" s="26">
        <f>IF(46&lt;=$Q97,INDEX('BAZA PRAC'!$D$4:$D$61,$P97-4+46),"")</f>
        <v/>
      </c>
      <c r="BL97" s="26">
        <f>IF(47&lt;=$Q97,INDEX('BAZA PRAC'!$D$4:$D$61,$P97-4+47),"")</f>
        <v/>
      </c>
      <c r="BM97" s="26">
        <f>IF(48&lt;=$Q97,INDEX('BAZA PRAC'!$D$4:$D$61,$P97-4+48),"")</f>
        <v/>
      </c>
      <c r="BN97" s="26">
        <f>IF(49&lt;=$Q97,INDEX('BAZA PRAC'!$D$4:$D$61,$P97-4+49),"")</f>
        <v/>
      </c>
      <c r="BO97" s="26">
        <f>IF(50&lt;=$Q97,INDEX('BAZA PRAC'!$D$4:$D$61,$P97-4+50),"")</f>
        <v/>
      </c>
      <c r="BP97" s="26">
        <f>IF(51&lt;=$Q97,INDEX('BAZA PRAC'!$D$4:$D$61,$P97-4+51),"")</f>
        <v/>
      </c>
      <c r="BQ97" s="26">
        <f>IF(52&lt;=$Q97,INDEX('BAZA PRAC'!$D$4:$D$61,$P97-4+52),"")</f>
        <v/>
      </c>
      <c r="BR97" s="26">
        <f>IF(53&lt;=$Q97,INDEX('BAZA PRAC'!$D$4:$D$61,$P97-4+53),"")</f>
        <v/>
      </c>
      <c r="BS97" s="26">
        <f>IF(54&lt;=$Q97,INDEX('BAZA PRAC'!$D$4:$D$61,$P97-4+54),"")</f>
        <v/>
      </c>
      <c r="BT97" s="26">
        <f>IF(55&lt;=$Q97,INDEX('BAZA PRAC'!$D$4:$D$61,$P97-4+55),"")</f>
        <v/>
      </c>
      <c r="BU97" s="26">
        <f>IF(56&lt;=$Q97,INDEX('BAZA PRAC'!$D$4:$D$61,$P97-4+56),"")</f>
        <v/>
      </c>
      <c r="BV97" s="26">
        <f>IF(57&lt;=$Q97,INDEX('BAZA PRAC'!$D$4:$D$61,$P97-4+57),"")</f>
        <v/>
      </c>
      <c r="BW97" s="26">
        <f>IF(58&lt;=$Q97,INDEX('BAZA PRAC'!$D$4:$D$61,$P97-4+58),"")</f>
        <v/>
      </c>
      <c r="BX97" s="20" t="n"/>
      <c r="BY97" s="20" t="n"/>
    </row>
    <row r="98">
      <c r="A98" s="27">
        <f>IF($D98="","",COUNTA($D$11:$D98))</f>
        <v/>
      </c>
      <c r="B98" s="27">
        <f>IF($BX98&lt;&gt;"",$BX98,IF($D98="","",IFERROR(INDEX('BAZA PRAC'!$A$4:$A$61,MATCH($D98,'BAZA PRAC'!$D$4:$D$61,0)),"")))</f>
        <v/>
      </c>
      <c r="C98" s="20" t="n"/>
      <c r="D98" s="21" t="n"/>
      <c r="E98" s="27">
        <f>IF($BY98&lt;&gt;"",$BY98,IF($D98="","",IFERROR(INDEX('BAZA PRAC'!$E$4:$E$61,MATCH($D98,'BAZA PRAC'!$D$4:$D$61,0)),"")))</f>
        <v/>
      </c>
      <c r="F98" s="22" t="n"/>
      <c r="G98" s="23" t="n"/>
      <c r="H98" s="23" t="n"/>
      <c r="I98" s="23" t="n"/>
      <c r="J98" s="28">
        <f>IF($D98="","",N(G98)+N(H98)+N(I98))</f>
        <v/>
      </c>
      <c r="K98" s="28">
        <f>IF($D98="","",N(F98)*J98)</f>
        <v/>
      </c>
      <c r="L98" s="25" t="n"/>
      <c r="M98" s="28">
        <f>IF($D98="","",K98*(1-N(L98)))</f>
        <v/>
      </c>
      <c r="N98" s="21" t="n"/>
      <c r="P98" s="26">
        <f>IFERROR(VLOOKUP($C98,USTAWIENIA!$E$2:$H$8,3,FALSE),4)</f>
        <v/>
      </c>
      <c r="Q98" s="26">
        <f>IFERROR(VLOOKUP($C98,USTAWIENIA!$E$2:$H$8,4,FALSE),58)</f>
        <v/>
      </c>
      <c r="R98" s="26">
        <f>IF(1&lt;=$Q98,INDEX('BAZA PRAC'!$D$4:$D$61,$P98-4+1),"")</f>
        <v/>
      </c>
      <c r="S98" s="26">
        <f>IF(2&lt;=$Q98,INDEX('BAZA PRAC'!$D$4:$D$61,$P98-4+2),"")</f>
        <v/>
      </c>
      <c r="T98" s="26">
        <f>IF(3&lt;=$Q98,INDEX('BAZA PRAC'!$D$4:$D$61,$P98-4+3),"")</f>
        <v/>
      </c>
      <c r="U98" s="26">
        <f>IF(4&lt;=$Q98,INDEX('BAZA PRAC'!$D$4:$D$61,$P98-4+4),"")</f>
        <v/>
      </c>
      <c r="V98" s="26">
        <f>IF(5&lt;=$Q98,INDEX('BAZA PRAC'!$D$4:$D$61,$P98-4+5),"")</f>
        <v/>
      </c>
      <c r="W98" s="26">
        <f>IF(6&lt;=$Q98,INDEX('BAZA PRAC'!$D$4:$D$61,$P98-4+6),"")</f>
        <v/>
      </c>
      <c r="X98" s="26">
        <f>IF(7&lt;=$Q98,INDEX('BAZA PRAC'!$D$4:$D$61,$P98-4+7),"")</f>
        <v/>
      </c>
      <c r="Y98" s="26">
        <f>IF(8&lt;=$Q98,INDEX('BAZA PRAC'!$D$4:$D$61,$P98-4+8),"")</f>
        <v/>
      </c>
      <c r="Z98" s="26">
        <f>IF(9&lt;=$Q98,INDEX('BAZA PRAC'!$D$4:$D$61,$P98-4+9),"")</f>
        <v/>
      </c>
      <c r="AA98" s="26">
        <f>IF(10&lt;=$Q98,INDEX('BAZA PRAC'!$D$4:$D$61,$P98-4+10),"")</f>
        <v/>
      </c>
      <c r="AB98" s="26">
        <f>IF(11&lt;=$Q98,INDEX('BAZA PRAC'!$D$4:$D$61,$P98-4+11),"")</f>
        <v/>
      </c>
      <c r="AC98" s="26">
        <f>IF(12&lt;=$Q98,INDEX('BAZA PRAC'!$D$4:$D$61,$P98-4+12),"")</f>
        <v/>
      </c>
      <c r="AD98" s="26">
        <f>IF(13&lt;=$Q98,INDEX('BAZA PRAC'!$D$4:$D$61,$P98-4+13),"")</f>
        <v/>
      </c>
      <c r="AE98" s="26">
        <f>IF(14&lt;=$Q98,INDEX('BAZA PRAC'!$D$4:$D$61,$P98-4+14),"")</f>
        <v/>
      </c>
      <c r="AF98" s="26">
        <f>IF(15&lt;=$Q98,INDEX('BAZA PRAC'!$D$4:$D$61,$P98-4+15),"")</f>
        <v/>
      </c>
      <c r="AG98" s="26">
        <f>IF(16&lt;=$Q98,INDEX('BAZA PRAC'!$D$4:$D$61,$P98-4+16),"")</f>
        <v/>
      </c>
      <c r="AH98" s="26">
        <f>IF(17&lt;=$Q98,INDEX('BAZA PRAC'!$D$4:$D$61,$P98-4+17),"")</f>
        <v/>
      </c>
      <c r="AI98" s="26">
        <f>IF(18&lt;=$Q98,INDEX('BAZA PRAC'!$D$4:$D$61,$P98-4+18),"")</f>
        <v/>
      </c>
      <c r="AJ98" s="26">
        <f>IF(19&lt;=$Q98,INDEX('BAZA PRAC'!$D$4:$D$61,$P98-4+19),"")</f>
        <v/>
      </c>
      <c r="AK98" s="26">
        <f>IF(20&lt;=$Q98,INDEX('BAZA PRAC'!$D$4:$D$61,$P98-4+20),"")</f>
        <v/>
      </c>
      <c r="AL98" s="26">
        <f>IF(21&lt;=$Q98,INDEX('BAZA PRAC'!$D$4:$D$61,$P98-4+21),"")</f>
        <v/>
      </c>
      <c r="AM98" s="26">
        <f>IF(22&lt;=$Q98,INDEX('BAZA PRAC'!$D$4:$D$61,$P98-4+22),"")</f>
        <v/>
      </c>
      <c r="AN98" s="26">
        <f>IF(23&lt;=$Q98,INDEX('BAZA PRAC'!$D$4:$D$61,$P98-4+23),"")</f>
        <v/>
      </c>
      <c r="AO98" s="26">
        <f>IF(24&lt;=$Q98,INDEX('BAZA PRAC'!$D$4:$D$61,$P98-4+24),"")</f>
        <v/>
      </c>
      <c r="AP98" s="26">
        <f>IF(25&lt;=$Q98,INDEX('BAZA PRAC'!$D$4:$D$61,$P98-4+25),"")</f>
        <v/>
      </c>
      <c r="AQ98" s="26">
        <f>IF(26&lt;=$Q98,INDEX('BAZA PRAC'!$D$4:$D$61,$P98-4+26),"")</f>
        <v/>
      </c>
      <c r="AR98" s="26">
        <f>IF(27&lt;=$Q98,INDEX('BAZA PRAC'!$D$4:$D$61,$P98-4+27),"")</f>
        <v/>
      </c>
      <c r="AS98" s="26">
        <f>IF(28&lt;=$Q98,INDEX('BAZA PRAC'!$D$4:$D$61,$P98-4+28),"")</f>
        <v/>
      </c>
      <c r="AT98" s="26">
        <f>IF(29&lt;=$Q98,INDEX('BAZA PRAC'!$D$4:$D$61,$P98-4+29),"")</f>
        <v/>
      </c>
      <c r="AU98" s="26">
        <f>IF(30&lt;=$Q98,INDEX('BAZA PRAC'!$D$4:$D$61,$P98-4+30),"")</f>
        <v/>
      </c>
      <c r="AV98" s="26">
        <f>IF(31&lt;=$Q98,INDEX('BAZA PRAC'!$D$4:$D$61,$P98-4+31),"")</f>
        <v/>
      </c>
      <c r="AW98" s="26">
        <f>IF(32&lt;=$Q98,INDEX('BAZA PRAC'!$D$4:$D$61,$P98-4+32),"")</f>
        <v/>
      </c>
      <c r="AX98" s="26">
        <f>IF(33&lt;=$Q98,INDEX('BAZA PRAC'!$D$4:$D$61,$P98-4+33),"")</f>
        <v/>
      </c>
      <c r="AY98" s="26">
        <f>IF(34&lt;=$Q98,INDEX('BAZA PRAC'!$D$4:$D$61,$P98-4+34),"")</f>
        <v/>
      </c>
      <c r="AZ98" s="26">
        <f>IF(35&lt;=$Q98,INDEX('BAZA PRAC'!$D$4:$D$61,$P98-4+35),"")</f>
        <v/>
      </c>
      <c r="BA98" s="26">
        <f>IF(36&lt;=$Q98,INDEX('BAZA PRAC'!$D$4:$D$61,$P98-4+36),"")</f>
        <v/>
      </c>
      <c r="BB98" s="26">
        <f>IF(37&lt;=$Q98,INDEX('BAZA PRAC'!$D$4:$D$61,$P98-4+37),"")</f>
        <v/>
      </c>
      <c r="BC98" s="26">
        <f>IF(38&lt;=$Q98,INDEX('BAZA PRAC'!$D$4:$D$61,$P98-4+38),"")</f>
        <v/>
      </c>
      <c r="BD98" s="26">
        <f>IF(39&lt;=$Q98,INDEX('BAZA PRAC'!$D$4:$D$61,$P98-4+39),"")</f>
        <v/>
      </c>
      <c r="BE98" s="26">
        <f>IF(40&lt;=$Q98,INDEX('BAZA PRAC'!$D$4:$D$61,$P98-4+40),"")</f>
        <v/>
      </c>
      <c r="BF98" s="26">
        <f>IF(41&lt;=$Q98,INDEX('BAZA PRAC'!$D$4:$D$61,$P98-4+41),"")</f>
        <v/>
      </c>
      <c r="BG98" s="26">
        <f>IF(42&lt;=$Q98,INDEX('BAZA PRAC'!$D$4:$D$61,$P98-4+42),"")</f>
        <v/>
      </c>
      <c r="BH98" s="26">
        <f>IF(43&lt;=$Q98,INDEX('BAZA PRAC'!$D$4:$D$61,$P98-4+43),"")</f>
        <v/>
      </c>
      <c r="BI98" s="26">
        <f>IF(44&lt;=$Q98,INDEX('BAZA PRAC'!$D$4:$D$61,$P98-4+44),"")</f>
        <v/>
      </c>
      <c r="BJ98" s="26">
        <f>IF(45&lt;=$Q98,INDEX('BAZA PRAC'!$D$4:$D$61,$P98-4+45),"")</f>
        <v/>
      </c>
      <c r="BK98" s="26">
        <f>IF(46&lt;=$Q98,INDEX('BAZA PRAC'!$D$4:$D$61,$P98-4+46),"")</f>
        <v/>
      </c>
      <c r="BL98" s="26">
        <f>IF(47&lt;=$Q98,INDEX('BAZA PRAC'!$D$4:$D$61,$P98-4+47),"")</f>
        <v/>
      </c>
      <c r="BM98" s="26">
        <f>IF(48&lt;=$Q98,INDEX('BAZA PRAC'!$D$4:$D$61,$P98-4+48),"")</f>
        <v/>
      </c>
      <c r="BN98" s="26">
        <f>IF(49&lt;=$Q98,INDEX('BAZA PRAC'!$D$4:$D$61,$P98-4+49),"")</f>
        <v/>
      </c>
      <c r="BO98" s="26">
        <f>IF(50&lt;=$Q98,INDEX('BAZA PRAC'!$D$4:$D$61,$P98-4+50),"")</f>
        <v/>
      </c>
      <c r="BP98" s="26">
        <f>IF(51&lt;=$Q98,INDEX('BAZA PRAC'!$D$4:$D$61,$P98-4+51),"")</f>
        <v/>
      </c>
      <c r="BQ98" s="26">
        <f>IF(52&lt;=$Q98,INDEX('BAZA PRAC'!$D$4:$D$61,$P98-4+52),"")</f>
        <v/>
      </c>
      <c r="BR98" s="26">
        <f>IF(53&lt;=$Q98,INDEX('BAZA PRAC'!$D$4:$D$61,$P98-4+53),"")</f>
        <v/>
      </c>
      <c r="BS98" s="26">
        <f>IF(54&lt;=$Q98,INDEX('BAZA PRAC'!$D$4:$D$61,$P98-4+54),"")</f>
        <v/>
      </c>
      <c r="BT98" s="26">
        <f>IF(55&lt;=$Q98,INDEX('BAZA PRAC'!$D$4:$D$61,$P98-4+55),"")</f>
        <v/>
      </c>
      <c r="BU98" s="26">
        <f>IF(56&lt;=$Q98,INDEX('BAZA PRAC'!$D$4:$D$61,$P98-4+56),"")</f>
        <v/>
      </c>
      <c r="BV98" s="26">
        <f>IF(57&lt;=$Q98,INDEX('BAZA PRAC'!$D$4:$D$61,$P98-4+57),"")</f>
        <v/>
      </c>
      <c r="BW98" s="26">
        <f>IF(58&lt;=$Q98,INDEX('BAZA PRAC'!$D$4:$D$61,$P98-4+58),"")</f>
        <v/>
      </c>
      <c r="BX98" s="20" t="n"/>
      <c r="BY98" s="20" t="n"/>
    </row>
    <row r="99">
      <c r="A99" s="19">
        <f>IF($D99="","",COUNTA($D$11:$D99))</f>
        <v/>
      </c>
      <c r="B99" s="19">
        <f>IF($BX99&lt;&gt;"",$BX99,IF($D99="","",IFERROR(INDEX('BAZA PRAC'!$A$4:$A$61,MATCH($D99,'BAZA PRAC'!$D$4:$D$61,0)),"")))</f>
        <v/>
      </c>
      <c r="C99" s="20" t="n"/>
      <c r="D99" s="21" t="n"/>
      <c r="E99" s="19">
        <f>IF($BY99&lt;&gt;"",$BY99,IF($D99="","",IFERROR(INDEX('BAZA PRAC'!$E$4:$E$61,MATCH($D99,'BAZA PRAC'!$D$4:$D$61,0)),"")))</f>
        <v/>
      </c>
      <c r="F99" s="22" t="n"/>
      <c r="G99" s="23" t="n"/>
      <c r="H99" s="23" t="n"/>
      <c r="I99" s="23" t="n"/>
      <c r="J99" s="24">
        <f>IF($D99="","",N(G99)+N(H99)+N(I99))</f>
        <v/>
      </c>
      <c r="K99" s="24">
        <f>IF($D99="","",N(F99)*J99)</f>
        <v/>
      </c>
      <c r="L99" s="25" t="n"/>
      <c r="M99" s="24">
        <f>IF($D99="","",K99*(1-N(L99)))</f>
        <v/>
      </c>
      <c r="N99" s="21" t="n"/>
      <c r="P99" s="26">
        <f>IFERROR(VLOOKUP($C99,USTAWIENIA!$E$2:$H$8,3,FALSE),4)</f>
        <v/>
      </c>
      <c r="Q99" s="26">
        <f>IFERROR(VLOOKUP($C99,USTAWIENIA!$E$2:$H$8,4,FALSE),58)</f>
        <v/>
      </c>
      <c r="R99" s="26">
        <f>IF(1&lt;=$Q99,INDEX('BAZA PRAC'!$D$4:$D$61,$P99-4+1),"")</f>
        <v/>
      </c>
      <c r="S99" s="26">
        <f>IF(2&lt;=$Q99,INDEX('BAZA PRAC'!$D$4:$D$61,$P99-4+2),"")</f>
        <v/>
      </c>
      <c r="T99" s="26">
        <f>IF(3&lt;=$Q99,INDEX('BAZA PRAC'!$D$4:$D$61,$P99-4+3),"")</f>
        <v/>
      </c>
      <c r="U99" s="26">
        <f>IF(4&lt;=$Q99,INDEX('BAZA PRAC'!$D$4:$D$61,$P99-4+4),"")</f>
        <v/>
      </c>
      <c r="V99" s="26">
        <f>IF(5&lt;=$Q99,INDEX('BAZA PRAC'!$D$4:$D$61,$P99-4+5),"")</f>
        <v/>
      </c>
      <c r="W99" s="26">
        <f>IF(6&lt;=$Q99,INDEX('BAZA PRAC'!$D$4:$D$61,$P99-4+6),"")</f>
        <v/>
      </c>
      <c r="X99" s="26">
        <f>IF(7&lt;=$Q99,INDEX('BAZA PRAC'!$D$4:$D$61,$P99-4+7),"")</f>
        <v/>
      </c>
      <c r="Y99" s="26">
        <f>IF(8&lt;=$Q99,INDEX('BAZA PRAC'!$D$4:$D$61,$P99-4+8),"")</f>
        <v/>
      </c>
      <c r="Z99" s="26">
        <f>IF(9&lt;=$Q99,INDEX('BAZA PRAC'!$D$4:$D$61,$P99-4+9),"")</f>
        <v/>
      </c>
      <c r="AA99" s="26">
        <f>IF(10&lt;=$Q99,INDEX('BAZA PRAC'!$D$4:$D$61,$P99-4+10),"")</f>
        <v/>
      </c>
      <c r="AB99" s="26">
        <f>IF(11&lt;=$Q99,INDEX('BAZA PRAC'!$D$4:$D$61,$P99-4+11),"")</f>
        <v/>
      </c>
      <c r="AC99" s="26">
        <f>IF(12&lt;=$Q99,INDEX('BAZA PRAC'!$D$4:$D$61,$P99-4+12),"")</f>
        <v/>
      </c>
      <c r="AD99" s="26">
        <f>IF(13&lt;=$Q99,INDEX('BAZA PRAC'!$D$4:$D$61,$P99-4+13),"")</f>
        <v/>
      </c>
      <c r="AE99" s="26">
        <f>IF(14&lt;=$Q99,INDEX('BAZA PRAC'!$D$4:$D$61,$P99-4+14),"")</f>
        <v/>
      </c>
      <c r="AF99" s="26">
        <f>IF(15&lt;=$Q99,INDEX('BAZA PRAC'!$D$4:$D$61,$P99-4+15),"")</f>
        <v/>
      </c>
      <c r="AG99" s="26">
        <f>IF(16&lt;=$Q99,INDEX('BAZA PRAC'!$D$4:$D$61,$P99-4+16),"")</f>
        <v/>
      </c>
      <c r="AH99" s="26">
        <f>IF(17&lt;=$Q99,INDEX('BAZA PRAC'!$D$4:$D$61,$P99-4+17),"")</f>
        <v/>
      </c>
      <c r="AI99" s="26">
        <f>IF(18&lt;=$Q99,INDEX('BAZA PRAC'!$D$4:$D$61,$P99-4+18),"")</f>
        <v/>
      </c>
      <c r="AJ99" s="26">
        <f>IF(19&lt;=$Q99,INDEX('BAZA PRAC'!$D$4:$D$61,$P99-4+19),"")</f>
        <v/>
      </c>
      <c r="AK99" s="26">
        <f>IF(20&lt;=$Q99,INDEX('BAZA PRAC'!$D$4:$D$61,$P99-4+20),"")</f>
        <v/>
      </c>
      <c r="AL99" s="26">
        <f>IF(21&lt;=$Q99,INDEX('BAZA PRAC'!$D$4:$D$61,$P99-4+21),"")</f>
        <v/>
      </c>
      <c r="AM99" s="26">
        <f>IF(22&lt;=$Q99,INDEX('BAZA PRAC'!$D$4:$D$61,$P99-4+22),"")</f>
        <v/>
      </c>
      <c r="AN99" s="26">
        <f>IF(23&lt;=$Q99,INDEX('BAZA PRAC'!$D$4:$D$61,$P99-4+23),"")</f>
        <v/>
      </c>
      <c r="AO99" s="26">
        <f>IF(24&lt;=$Q99,INDEX('BAZA PRAC'!$D$4:$D$61,$P99-4+24),"")</f>
        <v/>
      </c>
      <c r="AP99" s="26">
        <f>IF(25&lt;=$Q99,INDEX('BAZA PRAC'!$D$4:$D$61,$P99-4+25),"")</f>
        <v/>
      </c>
      <c r="AQ99" s="26">
        <f>IF(26&lt;=$Q99,INDEX('BAZA PRAC'!$D$4:$D$61,$P99-4+26),"")</f>
        <v/>
      </c>
      <c r="AR99" s="26">
        <f>IF(27&lt;=$Q99,INDEX('BAZA PRAC'!$D$4:$D$61,$P99-4+27),"")</f>
        <v/>
      </c>
      <c r="AS99" s="26">
        <f>IF(28&lt;=$Q99,INDEX('BAZA PRAC'!$D$4:$D$61,$P99-4+28),"")</f>
        <v/>
      </c>
      <c r="AT99" s="26">
        <f>IF(29&lt;=$Q99,INDEX('BAZA PRAC'!$D$4:$D$61,$P99-4+29),"")</f>
        <v/>
      </c>
      <c r="AU99" s="26">
        <f>IF(30&lt;=$Q99,INDEX('BAZA PRAC'!$D$4:$D$61,$P99-4+30),"")</f>
        <v/>
      </c>
      <c r="AV99" s="26">
        <f>IF(31&lt;=$Q99,INDEX('BAZA PRAC'!$D$4:$D$61,$P99-4+31),"")</f>
        <v/>
      </c>
      <c r="AW99" s="26">
        <f>IF(32&lt;=$Q99,INDEX('BAZA PRAC'!$D$4:$D$61,$P99-4+32),"")</f>
        <v/>
      </c>
      <c r="AX99" s="26">
        <f>IF(33&lt;=$Q99,INDEX('BAZA PRAC'!$D$4:$D$61,$P99-4+33),"")</f>
        <v/>
      </c>
      <c r="AY99" s="26">
        <f>IF(34&lt;=$Q99,INDEX('BAZA PRAC'!$D$4:$D$61,$P99-4+34),"")</f>
        <v/>
      </c>
      <c r="AZ99" s="26">
        <f>IF(35&lt;=$Q99,INDEX('BAZA PRAC'!$D$4:$D$61,$P99-4+35),"")</f>
        <v/>
      </c>
      <c r="BA99" s="26">
        <f>IF(36&lt;=$Q99,INDEX('BAZA PRAC'!$D$4:$D$61,$P99-4+36),"")</f>
        <v/>
      </c>
      <c r="BB99" s="26">
        <f>IF(37&lt;=$Q99,INDEX('BAZA PRAC'!$D$4:$D$61,$P99-4+37),"")</f>
        <v/>
      </c>
      <c r="BC99" s="26">
        <f>IF(38&lt;=$Q99,INDEX('BAZA PRAC'!$D$4:$D$61,$P99-4+38),"")</f>
        <v/>
      </c>
      <c r="BD99" s="26">
        <f>IF(39&lt;=$Q99,INDEX('BAZA PRAC'!$D$4:$D$61,$P99-4+39),"")</f>
        <v/>
      </c>
      <c r="BE99" s="26">
        <f>IF(40&lt;=$Q99,INDEX('BAZA PRAC'!$D$4:$D$61,$P99-4+40),"")</f>
        <v/>
      </c>
      <c r="BF99" s="26">
        <f>IF(41&lt;=$Q99,INDEX('BAZA PRAC'!$D$4:$D$61,$P99-4+41),"")</f>
        <v/>
      </c>
      <c r="BG99" s="26">
        <f>IF(42&lt;=$Q99,INDEX('BAZA PRAC'!$D$4:$D$61,$P99-4+42),"")</f>
        <v/>
      </c>
      <c r="BH99" s="26">
        <f>IF(43&lt;=$Q99,INDEX('BAZA PRAC'!$D$4:$D$61,$P99-4+43),"")</f>
        <v/>
      </c>
      <c r="BI99" s="26">
        <f>IF(44&lt;=$Q99,INDEX('BAZA PRAC'!$D$4:$D$61,$P99-4+44),"")</f>
        <v/>
      </c>
      <c r="BJ99" s="26">
        <f>IF(45&lt;=$Q99,INDEX('BAZA PRAC'!$D$4:$D$61,$P99-4+45),"")</f>
        <v/>
      </c>
      <c r="BK99" s="26">
        <f>IF(46&lt;=$Q99,INDEX('BAZA PRAC'!$D$4:$D$61,$P99-4+46),"")</f>
        <v/>
      </c>
      <c r="BL99" s="26">
        <f>IF(47&lt;=$Q99,INDEX('BAZA PRAC'!$D$4:$D$61,$P99-4+47),"")</f>
        <v/>
      </c>
      <c r="BM99" s="26">
        <f>IF(48&lt;=$Q99,INDEX('BAZA PRAC'!$D$4:$D$61,$P99-4+48),"")</f>
        <v/>
      </c>
      <c r="BN99" s="26">
        <f>IF(49&lt;=$Q99,INDEX('BAZA PRAC'!$D$4:$D$61,$P99-4+49),"")</f>
        <v/>
      </c>
      <c r="BO99" s="26">
        <f>IF(50&lt;=$Q99,INDEX('BAZA PRAC'!$D$4:$D$61,$P99-4+50),"")</f>
        <v/>
      </c>
      <c r="BP99" s="26">
        <f>IF(51&lt;=$Q99,INDEX('BAZA PRAC'!$D$4:$D$61,$P99-4+51),"")</f>
        <v/>
      </c>
      <c r="BQ99" s="26">
        <f>IF(52&lt;=$Q99,INDEX('BAZA PRAC'!$D$4:$D$61,$P99-4+52),"")</f>
        <v/>
      </c>
      <c r="BR99" s="26">
        <f>IF(53&lt;=$Q99,INDEX('BAZA PRAC'!$D$4:$D$61,$P99-4+53),"")</f>
        <v/>
      </c>
      <c r="BS99" s="26">
        <f>IF(54&lt;=$Q99,INDEX('BAZA PRAC'!$D$4:$D$61,$P99-4+54),"")</f>
        <v/>
      </c>
      <c r="BT99" s="26">
        <f>IF(55&lt;=$Q99,INDEX('BAZA PRAC'!$D$4:$D$61,$P99-4+55),"")</f>
        <v/>
      </c>
      <c r="BU99" s="26">
        <f>IF(56&lt;=$Q99,INDEX('BAZA PRAC'!$D$4:$D$61,$P99-4+56),"")</f>
        <v/>
      </c>
      <c r="BV99" s="26">
        <f>IF(57&lt;=$Q99,INDEX('BAZA PRAC'!$D$4:$D$61,$P99-4+57),"")</f>
        <v/>
      </c>
      <c r="BW99" s="26">
        <f>IF(58&lt;=$Q99,INDEX('BAZA PRAC'!$D$4:$D$61,$P99-4+58),"")</f>
        <v/>
      </c>
      <c r="BX99" s="20" t="n"/>
      <c r="BY99" s="20" t="n"/>
    </row>
    <row r="100">
      <c r="A100" s="27">
        <f>IF($D100="","",COUNTA($D$11:$D100))</f>
        <v/>
      </c>
      <c r="B100" s="27">
        <f>IF($BX100&lt;&gt;"",$BX100,IF($D100="","",IFERROR(INDEX('BAZA PRAC'!$A$4:$A$61,MATCH($D100,'BAZA PRAC'!$D$4:$D$61,0)),"")))</f>
        <v/>
      </c>
      <c r="C100" s="20" t="n"/>
      <c r="D100" s="21" t="n"/>
      <c r="E100" s="27">
        <f>IF($BY100&lt;&gt;"",$BY100,IF($D100="","",IFERROR(INDEX('BAZA PRAC'!$E$4:$E$61,MATCH($D100,'BAZA PRAC'!$D$4:$D$61,0)),"")))</f>
        <v/>
      </c>
      <c r="F100" s="22" t="n"/>
      <c r="G100" s="23" t="n"/>
      <c r="H100" s="23" t="n"/>
      <c r="I100" s="23" t="n"/>
      <c r="J100" s="28">
        <f>IF($D100="","",N(G100)+N(H100)+N(I100))</f>
        <v/>
      </c>
      <c r="K100" s="28">
        <f>IF($D100="","",N(F100)*J100)</f>
        <v/>
      </c>
      <c r="L100" s="25" t="n"/>
      <c r="M100" s="28">
        <f>IF($D100="","",K100*(1-N(L100)))</f>
        <v/>
      </c>
      <c r="N100" s="21" t="n"/>
      <c r="P100" s="26">
        <f>IFERROR(VLOOKUP($C100,USTAWIENIA!$E$2:$H$8,3,FALSE),4)</f>
        <v/>
      </c>
      <c r="Q100" s="26">
        <f>IFERROR(VLOOKUP($C100,USTAWIENIA!$E$2:$H$8,4,FALSE),58)</f>
        <v/>
      </c>
      <c r="R100" s="26">
        <f>IF(1&lt;=$Q100,INDEX('BAZA PRAC'!$D$4:$D$61,$P100-4+1),"")</f>
        <v/>
      </c>
      <c r="S100" s="26">
        <f>IF(2&lt;=$Q100,INDEX('BAZA PRAC'!$D$4:$D$61,$P100-4+2),"")</f>
        <v/>
      </c>
      <c r="T100" s="26">
        <f>IF(3&lt;=$Q100,INDEX('BAZA PRAC'!$D$4:$D$61,$P100-4+3),"")</f>
        <v/>
      </c>
      <c r="U100" s="26">
        <f>IF(4&lt;=$Q100,INDEX('BAZA PRAC'!$D$4:$D$61,$P100-4+4),"")</f>
        <v/>
      </c>
      <c r="V100" s="26">
        <f>IF(5&lt;=$Q100,INDEX('BAZA PRAC'!$D$4:$D$61,$P100-4+5),"")</f>
        <v/>
      </c>
      <c r="W100" s="26">
        <f>IF(6&lt;=$Q100,INDEX('BAZA PRAC'!$D$4:$D$61,$P100-4+6),"")</f>
        <v/>
      </c>
      <c r="X100" s="26">
        <f>IF(7&lt;=$Q100,INDEX('BAZA PRAC'!$D$4:$D$61,$P100-4+7),"")</f>
        <v/>
      </c>
      <c r="Y100" s="26">
        <f>IF(8&lt;=$Q100,INDEX('BAZA PRAC'!$D$4:$D$61,$P100-4+8),"")</f>
        <v/>
      </c>
      <c r="Z100" s="26">
        <f>IF(9&lt;=$Q100,INDEX('BAZA PRAC'!$D$4:$D$61,$P100-4+9),"")</f>
        <v/>
      </c>
      <c r="AA100" s="26">
        <f>IF(10&lt;=$Q100,INDEX('BAZA PRAC'!$D$4:$D$61,$P100-4+10),"")</f>
        <v/>
      </c>
      <c r="AB100" s="26">
        <f>IF(11&lt;=$Q100,INDEX('BAZA PRAC'!$D$4:$D$61,$P100-4+11),"")</f>
        <v/>
      </c>
      <c r="AC100" s="26">
        <f>IF(12&lt;=$Q100,INDEX('BAZA PRAC'!$D$4:$D$61,$P100-4+12),"")</f>
        <v/>
      </c>
      <c r="AD100" s="26">
        <f>IF(13&lt;=$Q100,INDEX('BAZA PRAC'!$D$4:$D$61,$P100-4+13),"")</f>
        <v/>
      </c>
      <c r="AE100" s="26">
        <f>IF(14&lt;=$Q100,INDEX('BAZA PRAC'!$D$4:$D$61,$P100-4+14),"")</f>
        <v/>
      </c>
      <c r="AF100" s="26">
        <f>IF(15&lt;=$Q100,INDEX('BAZA PRAC'!$D$4:$D$61,$P100-4+15),"")</f>
        <v/>
      </c>
      <c r="AG100" s="26">
        <f>IF(16&lt;=$Q100,INDEX('BAZA PRAC'!$D$4:$D$61,$P100-4+16),"")</f>
        <v/>
      </c>
      <c r="AH100" s="26">
        <f>IF(17&lt;=$Q100,INDEX('BAZA PRAC'!$D$4:$D$61,$P100-4+17),"")</f>
        <v/>
      </c>
      <c r="AI100" s="26">
        <f>IF(18&lt;=$Q100,INDEX('BAZA PRAC'!$D$4:$D$61,$P100-4+18),"")</f>
        <v/>
      </c>
      <c r="AJ100" s="26">
        <f>IF(19&lt;=$Q100,INDEX('BAZA PRAC'!$D$4:$D$61,$P100-4+19),"")</f>
        <v/>
      </c>
      <c r="AK100" s="26">
        <f>IF(20&lt;=$Q100,INDEX('BAZA PRAC'!$D$4:$D$61,$P100-4+20),"")</f>
        <v/>
      </c>
      <c r="AL100" s="26">
        <f>IF(21&lt;=$Q100,INDEX('BAZA PRAC'!$D$4:$D$61,$P100-4+21),"")</f>
        <v/>
      </c>
      <c r="AM100" s="26">
        <f>IF(22&lt;=$Q100,INDEX('BAZA PRAC'!$D$4:$D$61,$P100-4+22),"")</f>
        <v/>
      </c>
      <c r="AN100" s="26">
        <f>IF(23&lt;=$Q100,INDEX('BAZA PRAC'!$D$4:$D$61,$P100-4+23),"")</f>
        <v/>
      </c>
      <c r="AO100" s="26">
        <f>IF(24&lt;=$Q100,INDEX('BAZA PRAC'!$D$4:$D$61,$P100-4+24),"")</f>
        <v/>
      </c>
      <c r="AP100" s="26">
        <f>IF(25&lt;=$Q100,INDEX('BAZA PRAC'!$D$4:$D$61,$P100-4+25),"")</f>
        <v/>
      </c>
      <c r="AQ100" s="26">
        <f>IF(26&lt;=$Q100,INDEX('BAZA PRAC'!$D$4:$D$61,$P100-4+26),"")</f>
        <v/>
      </c>
      <c r="AR100" s="26">
        <f>IF(27&lt;=$Q100,INDEX('BAZA PRAC'!$D$4:$D$61,$P100-4+27),"")</f>
        <v/>
      </c>
      <c r="AS100" s="26">
        <f>IF(28&lt;=$Q100,INDEX('BAZA PRAC'!$D$4:$D$61,$P100-4+28),"")</f>
        <v/>
      </c>
      <c r="AT100" s="26">
        <f>IF(29&lt;=$Q100,INDEX('BAZA PRAC'!$D$4:$D$61,$P100-4+29),"")</f>
        <v/>
      </c>
      <c r="AU100" s="26">
        <f>IF(30&lt;=$Q100,INDEX('BAZA PRAC'!$D$4:$D$61,$P100-4+30),"")</f>
        <v/>
      </c>
      <c r="AV100" s="26">
        <f>IF(31&lt;=$Q100,INDEX('BAZA PRAC'!$D$4:$D$61,$P100-4+31),"")</f>
        <v/>
      </c>
      <c r="AW100" s="26">
        <f>IF(32&lt;=$Q100,INDEX('BAZA PRAC'!$D$4:$D$61,$P100-4+32),"")</f>
        <v/>
      </c>
      <c r="AX100" s="26">
        <f>IF(33&lt;=$Q100,INDEX('BAZA PRAC'!$D$4:$D$61,$P100-4+33),"")</f>
        <v/>
      </c>
      <c r="AY100" s="26">
        <f>IF(34&lt;=$Q100,INDEX('BAZA PRAC'!$D$4:$D$61,$P100-4+34),"")</f>
        <v/>
      </c>
      <c r="AZ100" s="26">
        <f>IF(35&lt;=$Q100,INDEX('BAZA PRAC'!$D$4:$D$61,$P100-4+35),"")</f>
        <v/>
      </c>
      <c r="BA100" s="26">
        <f>IF(36&lt;=$Q100,INDEX('BAZA PRAC'!$D$4:$D$61,$P100-4+36),"")</f>
        <v/>
      </c>
      <c r="BB100" s="26">
        <f>IF(37&lt;=$Q100,INDEX('BAZA PRAC'!$D$4:$D$61,$P100-4+37),"")</f>
        <v/>
      </c>
      <c r="BC100" s="26">
        <f>IF(38&lt;=$Q100,INDEX('BAZA PRAC'!$D$4:$D$61,$P100-4+38),"")</f>
        <v/>
      </c>
      <c r="BD100" s="26">
        <f>IF(39&lt;=$Q100,INDEX('BAZA PRAC'!$D$4:$D$61,$P100-4+39),"")</f>
        <v/>
      </c>
      <c r="BE100" s="26">
        <f>IF(40&lt;=$Q100,INDEX('BAZA PRAC'!$D$4:$D$61,$P100-4+40),"")</f>
        <v/>
      </c>
      <c r="BF100" s="26">
        <f>IF(41&lt;=$Q100,INDEX('BAZA PRAC'!$D$4:$D$61,$P100-4+41),"")</f>
        <v/>
      </c>
      <c r="BG100" s="26">
        <f>IF(42&lt;=$Q100,INDEX('BAZA PRAC'!$D$4:$D$61,$P100-4+42),"")</f>
        <v/>
      </c>
      <c r="BH100" s="26">
        <f>IF(43&lt;=$Q100,INDEX('BAZA PRAC'!$D$4:$D$61,$P100-4+43),"")</f>
        <v/>
      </c>
      <c r="BI100" s="26">
        <f>IF(44&lt;=$Q100,INDEX('BAZA PRAC'!$D$4:$D$61,$P100-4+44),"")</f>
        <v/>
      </c>
      <c r="BJ100" s="26">
        <f>IF(45&lt;=$Q100,INDEX('BAZA PRAC'!$D$4:$D$61,$P100-4+45),"")</f>
        <v/>
      </c>
      <c r="BK100" s="26">
        <f>IF(46&lt;=$Q100,INDEX('BAZA PRAC'!$D$4:$D$61,$P100-4+46),"")</f>
        <v/>
      </c>
      <c r="BL100" s="26">
        <f>IF(47&lt;=$Q100,INDEX('BAZA PRAC'!$D$4:$D$61,$P100-4+47),"")</f>
        <v/>
      </c>
      <c r="BM100" s="26">
        <f>IF(48&lt;=$Q100,INDEX('BAZA PRAC'!$D$4:$D$61,$P100-4+48),"")</f>
        <v/>
      </c>
      <c r="BN100" s="26">
        <f>IF(49&lt;=$Q100,INDEX('BAZA PRAC'!$D$4:$D$61,$P100-4+49),"")</f>
        <v/>
      </c>
      <c r="BO100" s="26">
        <f>IF(50&lt;=$Q100,INDEX('BAZA PRAC'!$D$4:$D$61,$P100-4+50),"")</f>
        <v/>
      </c>
      <c r="BP100" s="26">
        <f>IF(51&lt;=$Q100,INDEX('BAZA PRAC'!$D$4:$D$61,$P100-4+51),"")</f>
        <v/>
      </c>
      <c r="BQ100" s="26">
        <f>IF(52&lt;=$Q100,INDEX('BAZA PRAC'!$D$4:$D$61,$P100-4+52),"")</f>
        <v/>
      </c>
      <c r="BR100" s="26">
        <f>IF(53&lt;=$Q100,INDEX('BAZA PRAC'!$D$4:$D$61,$P100-4+53),"")</f>
        <v/>
      </c>
      <c r="BS100" s="26">
        <f>IF(54&lt;=$Q100,INDEX('BAZA PRAC'!$D$4:$D$61,$P100-4+54),"")</f>
        <v/>
      </c>
      <c r="BT100" s="26">
        <f>IF(55&lt;=$Q100,INDEX('BAZA PRAC'!$D$4:$D$61,$P100-4+55),"")</f>
        <v/>
      </c>
      <c r="BU100" s="26">
        <f>IF(56&lt;=$Q100,INDEX('BAZA PRAC'!$D$4:$D$61,$P100-4+56),"")</f>
        <v/>
      </c>
      <c r="BV100" s="26">
        <f>IF(57&lt;=$Q100,INDEX('BAZA PRAC'!$D$4:$D$61,$P100-4+57),"")</f>
        <v/>
      </c>
      <c r="BW100" s="26">
        <f>IF(58&lt;=$Q100,INDEX('BAZA PRAC'!$D$4:$D$61,$P100-4+58),"")</f>
        <v/>
      </c>
      <c r="BX100" s="20" t="n"/>
      <c r="BY100" s="20" t="n"/>
    </row>
    <row r="101">
      <c r="A101" s="19">
        <f>IF($D101="","",COUNTA($D$11:$D101))</f>
        <v/>
      </c>
      <c r="B101" s="19">
        <f>IF($BX101&lt;&gt;"",$BX101,IF($D101="","",IFERROR(INDEX('BAZA PRAC'!$A$4:$A$61,MATCH($D101,'BAZA PRAC'!$D$4:$D$61,0)),"")))</f>
        <v/>
      </c>
      <c r="C101" s="20" t="n"/>
      <c r="D101" s="21" t="n"/>
      <c r="E101" s="19">
        <f>IF($BY101&lt;&gt;"",$BY101,IF($D101="","",IFERROR(INDEX('BAZA PRAC'!$E$4:$E$61,MATCH($D101,'BAZA PRAC'!$D$4:$D$61,0)),"")))</f>
        <v/>
      </c>
      <c r="F101" s="22" t="n"/>
      <c r="G101" s="23" t="n"/>
      <c r="H101" s="23" t="n"/>
      <c r="I101" s="23" t="n"/>
      <c r="J101" s="24">
        <f>IF($D101="","",N(G101)+N(H101)+N(I101))</f>
        <v/>
      </c>
      <c r="K101" s="24">
        <f>IF($D101="","",N(F101)*J101)</f>
        <v/>
      </c>
      <c r="L101" s="25" t="n"/>
      <c r="M101" s="24">
        <f>IF($D101="","",K101*(1-N(L101)))</f>
        <v/>
      </c>
      <c r="N101" s="21" t="n"/>
      <c r="P101" s="26">
        <f>IFERROR(VLOOKUP($C101,USTAWIENIA!$E$2:$H$8,3,FALSE),4)</f>
        <v/>
      </c>
      <c r="Q101" s="26">
        <f>IFERROR(VLOOKUP($C101,USTAWIENIA!$E$2:$H$8,4,FALSE),58)</f>
        <v/>
      </c>
      <c r="R101" s="26">
        <f>IF(1&lt;=$Q101,INDEX('BAZA PRAC'!$D$4:$D$61,$P101-4+1),"")</f>
        <v/>
      </c>
      <c r="S101" s="26">
        <f>IF(2&lt;=$Q101,INDEX('BAZA PRAC'!$D$4:$D$61,$P101-4+2),"")</f>
        <v/>
      </c>
      <c r="T101" s="26">
        <f>IF(3&lt;=$Q101,INDEX('BAZA PRAC'!$D$4:$D$61,$P101-4+3),"")</f>
        <v/>
      </c>
      <c r="U101" s="26">
        <f>IF(4&lt;=$Q101,INDEX('BAZA PRAC'!$D$4:$D$61,$P101-4+4),"")</f>
        <v/>
      </c>
      <c r="V101" s="26">
        <f>IF(5&lt;=$Q101,INDEX('BAZA PRAC'!$D$4:$D$61,$P101-4+5),"")</f>
        <v/>
      </c>
      <c r="W101" s="26">
        <f>IF(6&lt;=$Q101,INDEX('BAZA PRAC'!$D$4:$D$61,$P101-4+6),"")</f>
        <v/>
      </c>
      <c r="X101" s="26">
        <f>IF(7&lt;=$Q101,INDEX('BAZA PRAC'!$D$4:$D$61,$P101-4+7),"")</f>
        <v/>
      </c>
      <c r="Y101" s="26">
        <f>IF(8&lt;=$Q101,INDEX('BAZA PRAC'!$D$4:$D$61,$P101-4+8),"")</f>
        <v/>
      </c>
      <c r="Z101" s="26">
        <f>IF(9&lt;=$Q101,INDEX('BAZA PRAC'!$D$4:$D$61,$P101-4+9),"")</f>
        <v/>
      </c>
      <c r="AA101" s="26">
        <f>IF(10&lt;=$Q101,INDEX('BAZA PRAC'!$D$4:$D$61,$P101-4+10),"")</f>
        <v/>
      </c>
      <c r="AB101" s="26">
        <f>IF(11&lt;=$Q101,INDEX('BAZA PRAC'!$D$4:$D$61,$P101-4+11),"")</f>
        <v/>
      </c>
      <c r="AC101" s="26">
        <f>IF(12&lt;=$Q101,INDEX('BAZA PRAC'!$D$4:$D$61,$P101-4+12),"")</f>
        <v/>
      </c>
      <c r="AD101" s="26">
        <f>IF(13&lt;=$Q101,INDEX('BAZA PRAC'!$D$4:$D$61,$P101-4+13),"")</f>
        <v/>
      </c>
      <c r="AE101" s="26">
        <f>IF(14&lt;=$Q101,INDEX('BAZA PRAC'!$D$4:$D$61,$P101-4+14),"")</f>
        <v/>
      </c>
      <c r="AF101" s="26">
        <f>IF(15&lt;=$Q101,INDEX('BAZA PRAC'!$D$4:$D$61,$P101-4+15),"")</f>
        <v/>
      </c>
      <c r="AG101" s="26">
        <f>IF(16&lt;=$Q101,INDEX('BAZA PRAC'!$D$4:$D$61,$P101-4+16),"")</f>
        <v/>
      </c>
      <c r="AH101" s="26">
        <f>IF(17&lt;=$Q101,INDEX('BAZA PRAC'!$D$4:$D$61,$P101-4+17),"")</f>
        <v/>
      </c>
      <c r="AI101" s="26">
        <f>IF(18&lt;=$Q101,INDEX('BAZA PRAC'!$D$4:$D$61,$P101-4+18),"")</f>
        <v/>
      </c>
      <c r="AJ101" s="26">
        <f>IF(19&lt;=$Q101,INDEX('BAZA PRAC'!$D$4:$D$61,$P101-4+19),"")</f>
        <v/>
      </c>
      <c r="AK101" s="26">
        <f>IF(20&lt;=$Q101,INDEX('BAZA PRAC'!$D$4:$D$61,$P101-4+20),"")</f>
        <v/>
      </c>
      <c r="AL101" s="26">
        <f>IF(21&lt;=$Q101,INDEX('BAZA PRAC'!$D$4:$D$61,$P101-4+21),"")</f>
        <v/>
      </c>
      <c r="AM101" s="26">
        <f>IF(22&lt;=$Q101,INDEX('BAZA PRAC'!$D$4:$D$61,$P101-4+22),"")</f>
        <v/>
      </c>
      <c r="AN101" s="26">
        <f>IF(23&lt;=$Q101,INDEX('BAZA PRAC'!$D$4:$D$61,$P101-4+23),"")</f>
        <v/>
      </c>
      <c r="AO101" s="26">
        <f>IF(24&lt;=$Q101,INDEX('BAZA PRAC'!$D$4:$D$61,$P101-4+24),"")</f>
        <v/>
      </c>
      <c r="AP101" s="26">
        <f>IF(25&lt;=$Q101,INDEX('BAZA PRAC'!$D$4:$D$61,$P101-4+25),"")</f>
        <v/>
      </c>
      <c r="AQ101" s="26">
        <f>IF(26&lt;=$Q101,INDEX('BAZA PRAC'!$D$4:$D$61,$P101-4+26),"")</f>
        <v/>
      </c>
      <c r="AR101" s="26">
        <f>IF(27&lt;=$Q101,INDEX('BAZA PRAC'!$D$4:$D$61,$P101-4+27),"")</f>
        <v/>
      </c>
      <c r="AS101" s="26">
        <f>IF(28&lt;=$Q101,INDEX('BAZA PRAC'!$D$4:$D$61,$P101-4+28),"")</f>
        <v/>
      </c>
      <c r="AT101" s="26">
        <f>IF(29&lt;=$Q101,INDEX('BAZA PRAC'!$D$4:$D$61,$P101-4+29),"")</f>
        <v/>
      </c>
      <c r="AU101" s="26">
        <f>IF(30&lt;=$Q101,INDEX('BAZA PRAC'!$D$4:$D$61,$P101-4+30),"")</f>
        <v/>
      </c>
      <c r="AV101" s="26">
        <f>IF(31&lt;=$Q101,INDEX('BAZA PRAC'!$D$4:$D$61,$P101-4+31),"")</f>
        <v/>
      </c>
      <c r="AW101" s="26">
        <f>IF(32&lt;=$Q101,INDEX('BAZA PRAC'!$D$4:$D$61,$P101-4+32),"")</f>
        <v/>
      </c>
      <c r="AX101" s="26">
        <f>IF(33&lt;=$Q101,INDEX('BAZA PRAC'!$D$4:$D$61,$P101-4+33),"")</f>
        <v/>
      </c>
      <c r="AY101" s="26">
        <f>IF(34&lt;=$Q101,INDEX('BAZA PRAC'!$D$4:$D$61,$P101-4+34),"")</f>
        <v/>
      </c>
      <c r="AZ101" s="26">
        <f>IF(35&lt;=$Q101,INDEX('BAZA PRAC'!$D$4:$D$61,$P101-4+35),"")</f>
        <v/>
      </c>
      <c r="BA101" s="26">
        <f>IF(36&lt;=$Q101,INDEX('BAZA PRAC'!$D$4:$D$61,$P101-4+36),"")</f>
        <v/>
      </c>
      <c r="BB101" s="26">
        <f>IF(37&lt;=$Q101,INDEX('BAZA PRAC'!$D$4:$D$61,$P101-4+37),"")</f>
        <v/>
      </c>
      <c r="BC101" s="26">
        <f>IF(38&lt;=$Q101,INDEX('BAZA PRAC'!$D$4:$D$61,$P101-4+38),"")</f>
        <v/>
      </c>
      <c r="BD101" s="26">
        <f>IF(39&lt;=$Q101,INDEX('BAZA PRAC'!$D$4:$D$61,$P101-4+39),"")</f>
        <v/>
      </c>
      <c r="BE101" s="26">
        <f>IF(40&lt;=$Q101,INDEX('BAZA PRAC'!$D$4:$D$61,$P101-4+40),"")</f>
        <v/>
      </c>
      <c r="BF101" s="26">
        <f>IF(41&lt;=$Q101,INDEX('BAZA PRAC'!$D$4:$D$61,$P101-4+41),"")</f>
        <v/>
      </c>
      <c r="BG101" s="26">
        <f>IF(42&lt;=$Q101,INDEX('BAZA PRAC'!$D$4:$D$61,$P101-4+42),"")</f>
        <v/>
      </c>
      <c r="BH101" s="26">
        <f>IF(43&lt;=$Q101,INDEX('BAZA PRAC'!$D$4:$D$61,$P101-4+43),"")</f>
        <v/>
      </c>
      <c r="BI101" s="26">
        <f>IF(44&lt;=$Q101,INDEX('BAZA PRAC'!$D$4:$D$61,$P101-4+44),"")</f>
        <v/>
      </c>
      <c r="BJ101" s="26">
        <f>IF(45&lt;=$Q101,INDEX('BAZA PRAC'!$D$4:$D$61,$P101-4+45),"")</f>
        <v/>
      </c>
      <c r="BK101" s="26">
        <f>IF(46&lt;=$Q101,INDEX('BAZA PRAC'!$D$4:$D$61,$P101-4+46),"")</f>
        <v/>
      </c>
      <c r="BL101" s="26">
        <f>IF(47&lt;=$Q101,INDEX('BAZA PRAC'!$D$4:$D$61,$P101-4+47),"")</f>
        <v/>
      </c>
      <c r="BM101" s="26">
        <f>IF(48&lt;=$Q101,INDEX('BAZA PRAC'!$D$4:$D$61,$P101-4+48),"")</f>
        <v/>
      </c>
      <c r="BN101" s="26">
        <f>IF(49&lt;=$Q101,INDEX('BAZA PRAC'!$D$4:$D$61,$P101-4+49),"")</f>
        <v/>
      </c>
      <c r="BO101" s="26">
        <f>IF(50&lt;=$Q101,INDEX('BAZA PRAC'!$D$4:$D$61,$P101-4+50),"")</f>
        <v/>
      </c>
      <c r="BP101" s="26">
        <f>IF(51&lt;=$Q101,INDEX('BAZA PRAC'!$D$4:$D$61,$P101-4+51),"")</f>
        <v/>
      </c>
      <c r="BQ101" s="26">
        <f>IF(52&lt;=$Q101,INDEX('BAZA PRAC'!$D$4:$D$61,$P101-4+52),"")</f>
        <v/>
      </c>
      <c r="BR101" s="26">
        <f>IF(53&lt;=$Q101,INDEX('BAZA PRAC'!$D$4:$D$61,$P101-4+53),"")</f>
        <v/>
      </c>
      <c r="BS101" s="26">
        <f>IF(54&lt;=$Q101,INDEX('BAZA PRAC'!$D$4:$D$61,$P101-4+54),"")</f>
        <v/>
      </c>
      <c r="BT101" s="26">
        <f>IF(55&lt;=$Q101,INDEX('BAZA PRAC'!$D$4:$D$61,$P101-4+55),"")</f>
        <v/>
      </c>
      <c r="BU101" s="26">
        <f>IF(56&lt;=$Q101,INDEX('BAZA PRAC'!$D$4:$D$61,$P101-4+56),"")</f>
        <v/>
      </c>
      <c r="BV101" s="26">
        <f>IF(57&lt;=$Q101,INDEX('BAZA PRAC'!$D$4:$D$61,$P101-4+57),"")</f>
        <v/>
      </c>
      <c r="BW101" s="26">
        <f>IF(58&lt;=$Q101,INDEX('BAZA PRAC'!$D$4:$D$61,$P101-4+58),"")</f>
        <v/>
      </c>
      <c r="BX101" s="20" t="n"/>
      <c r="BY101" s="20" t="n"/>
    </row>
    <row r="102">
      <c r="A102" s="27">
        <f>IF($D102="","",COUNTA($D$11:$D102))</f>
        <v/>
      </c>
      <c r="B102" s="27">
        <f>IF($BX102&lt;&gt;"",$BX102,IF($D102="","",IFERROR(INDEX('BAZA PRAC'!$A$4:$A$61,MATCH($D102,'BAZA PRAC'!$D$4:$D$61,0)),"")))</f>
        <v/>
      </c>
      <c r="C102" s="20" t="n"/>
      <c r="D102" s="21" t="n"/>
      <c r="E102" s="27">
        <f>IF($BY102&lt;&gt;"",$BY102,IF($D102="","",IFERROR(INDEX('BAZA PRAC'!$E$4:$E$61,MATCH($D102,'BAZA PRAC'!$D$4:$D$61,0)),"")))</f>
        <v/>
      </c>
      <c r="F102" s="22" t="n"/>
      <c r="G102" s="23" t="n"/>
      <c r="H102" s="23" t="n"/>
      <c r="I102" s="23" t="n"/>
      <c r="J102" s="28">
        <f>IF($D102="","",N(G102)+N(H102)+N(I102))</f>
        <v/>
      </c>
      <c r="K102" s="28">
        <f>IF($D102="","",N(F102)*J102)</f>
        <v/>
      </c>
      <c r="L102" s="25" t="n"/>
      <c r="M102" s="28">
        <f>IF($D102="","",K102*(1-N(L102)))</f>
        <v/>
      </c>
      <c r="N102" s="21" t="n"/>
      <c r="P102" s="26">
        <f>IFERROR(VLOOKUP($C102,USTAWIENIA!$E$2:$H$8,3,FALSE),4)</f>
        <v/>
      </c>
      <c r="Q102" s="26">
        <f>IFERROR(VLOOKUP($C102,USTAWIENIA!$E$2:$H$8,4,FALSE),58)</f>
        <v/>
      </c>
      <c r="R102" s="26">
        <f>IF(1&lt;=$Q102,INDEX('BAZA PRAC'!$D$4:$D$61,$P102-4+1),"")</f>
        <v/>
      </c>
      <c r="S102" s="26">
        <f>IF(2&lt;=$Q102,INDEX('BAZA PRAC'!$D$4:$D$61,$P102-4+2),"")</f>
        <v/>
      </c>
      <c r="T102" s="26">
        <f>IF(3&lt;=$Q102,INDEX('BAZA PRAC'!$D$4:$D$61,$P102-4+3),"")</f>
        <v/>
      </c>
      <c r="U102" s="26">
        <f>IF(4&lt;=$Q102,INDEX('BAZA PRAC'!$D$4:$D$61,$P102-4+4),"")</f>
        <v/>
      </c>
      <c r="V102" s="26">
        <f>IF(5&lt;=$Q102,INDEX('BAZA PRAC'!$D$4:$D$61,$P102-4+5),"")</f>
        <v/>
      </c>
      <c r="W102" s="26">
        <f>IF(6&lt;=$Q102,INDEX('BAZA PRAC'!$D$4:$D$61,$P102-4+6),"")</f>
        <v/>
      </c>
      <c r="X102" s="26">
        <f>IF(7&lt;=$Q102,INDEX('BAZA PRAC'!$D$4:$D$61,$P102-4+7),"")</f>
        <v/>
      </c>
      <c r="Y102" s="26">
        <f>IF(8&lt;=$Q102,INDEX('BAZA PRAC'!$D$4:$D$61,$P102-4+8),"")</f>
        <v/>
      </c>
      <c r="Z102" s="26">
        <f>IF(9&lt;=$Q102,INDEX('BAZA PRAC'!$D$4:$D$61,$P102-4+9),"")</f>
        <v/>
      </c>
      <c r="AA102" s="26">
        <f>IF(10&lt;=$Q102,INDEX('BAZA PRAC'!$D$4:$D$61,$P102-4+10),"")</f>
        <v/>
      </c>
      <c r="AB102" s="26">
        <f>IF(11&lt;=$Q102,INDEX('BAZA PRAC'!$D$4:$D$61,$P102-4+11),"")</f>
        <v/>
      </c>
      <c r="AC102" s="26">
        <f>IF(12&lt;=$Q102,INDEX('BAZA PRAC'!$D$4:$D$61,$P102-4+12),"")</f>
        <v/>
      </c>
      <c r="AD102" s="26">
        <f>IF(13&lt;=$Q102,INDEX('BAZA PRAC'!$D$4:$D$61,$P102-4+13),"")</f>
        <v/>
      </c>
      <c r="AE102" s="26">
        <f>IF(14&lt;=$Q102,INDEX('BAZA PRAC'!$D$4:$D$61,$P102-4+14),"")</f>
        <v/>
      </c>
      <c r="AF102" s="26">
        <f>IF(15&lt;=$Q102,INDEX('BAZA PRAC'!$D$4:$D$61,$P102-4+15),"")</f>
        <v/>
      </c>
      <c r="AG102" s="26">
        <f>IF(16&lt;=$Q102,INDEX('BAZA PRAC'!$D$4:$D$61,$P102-4+16),"")</f>
        <v/>
      </c>
      <c r="AH102" s="26">
        <f>IF(17&lt;=$Q102,INDEX('BAZA PRAC'!$D$4:$D$61,$P102-4+17),"")</f>
        <v/>
      </c>
      <c r="AI102" s="26">
        <f>IF(18&lt;=$Q102,INDEX('BAZA PRAC'!$D$4:$D$61,$P102-4+18),"")</f>
        <v/>
      </c>
      <c r="AJ102" s="26">
        <f>IF(19&lt;=$Q102,INDEX('BAZA PRAC'!$D$4:$D$61,$P102-4+19),"")</f>
        <v/>
      </c>
      <c r="AK102" s="26">
        <f>IF(20&lt;=$Q102,INDEX('BAZA PRAC'!$D$4:$D$61,$P102-4+20),"")</f>
        <v/>
      </c>
      <c r="AL102" s="26">
        <f>IF(21&lt;=$Q102,INDEX('BAZA PRAC'!$D$4:$D$61,$P102-4+21),"")</f>
        <v/>
      </c>
      <c r="AM102" s="26">
        <f>IF(22&lt;=$Q102,INDEX('BAZA PRAC'!$D$4:$D$61,$P102-4+22),"")</f>
        <v/>
      </c>
      <c r="AN102" s="26">
        <f>IF(23&lt;=$Q102,INDEX('BAZA PRAC'!$D$4:$D$61,$P102-4+23),"")</f>
        <v/>
      </c>
      <c r="AO102" s="26">
        <f>IF(24&lt;=$Q102,INDEX('BAZA PRAC'!$D$4:$D$61,$P102-4+24),"")</f>
        <v/>
      </c>
      <c r="AP102" s="26">
        <f>IF(25&lt;=$Q102,INDEX('BAZA PRAC'!$D$4:$D$61,$P102-4+25),"")</f>
        <v/>
      </c>
      <c r="AQ102" s="26">
        <f>IF(26&lt;=$Q102,INDEX('BAZA PRAC'!$D$4:$D$61,$P102-4+26),"")</f>
        <v/>
      </c>
      <c r="AR102" s="26">
        <f>IF(27&lt;=$Q102,INDEX('BAZA PRAC'!$D$4:$D$61,$P102-4+27),"")</f>
        <v/>
      </c>
      <c r="AS102" s="26">
        <f>IF(28&lt;=$Q102,INDEX('BAZA PRAC'!$D$4:$D$61,$P102-4+28),"")</f>
        <v/>
      </c>
      <c r="AT102" s="26">
        <f>IF(29&lt;=$Q102,INDEX('BAZA PRAC'!$D$4:$D$61,$P102-4+29),"")</f>
        <v/>
      </c>
      <c r="AU102" s="26">
        <f>IF(30&lt;=$Q102,INDEX('BAZA PRAC'!$D$4:$D$61,$P102-4+30),"")</f>
        <v/>
      </c>
      <c r="AV102" s="26">
        <f>IF(31&lt;=$Q102,INDEX('BAZA PRAC'!$D$4:$D$61,$P102-4+31),"")</f>
        <v/>
      </c>
      <c r="AW102" s="26">
        <f>IF(32&lt;=$Q102,INDEX('BAZA PRAC'!$D$4:$D$61,$P102-4+32),"")</f>
        <v/>
      </c>
      <c r="AX102" s="26">
        <f>IF(33&lt;=$Q102,INDEX('BAZA PRAC'!$D$4:$D$61,$P102-4+33),"")</f>
        <v/>
      </c>
      <c r="AY102" s="26">
        <f>IF(34&lt;=$Q102,INDEX('BAZA PRAC'!$D$4:$D$61,$P102-4+34),"")</f>
        <v/>
      </c>
      <c r="AZ102" s="26">
        <f>IF(35&lt;=$Q102,INDEX('BAZA PRAC'!$D$4:$D$61,$P102-4+35),"")</f>
        <v/>
      </c>
      <c r="BA102" s="26">
        <f>IF(36&lt;=$Q102,INDEX('BAZA PRAC'!$D$4:$D$61,$P102-4+36),"")</f>
        <v/>
      </c>
      <c r="BB102" s="26">
        <f>IF(37&lt;=$Q102,INDEX('BAZA PRAC'!$D$4:$D$61,$P102-4+37),"")</f>
        <v/>
      </c>
      <c r="BC102" s="26">
        <f>IF(38&lt;=$Q102,INDEX('BAZA PRAC'!$D$4:$D$61,$P102-4+38),"")</f>
        <v/>
      </c>
      <c r="BD102" s="26">
        <f>IF(39&lt;=$Q102,INDEX('BAZA PRAC'!$D$4:$D$61,$P102-4+39),"")</f>
        <v/>
      </c>
      <c r="BE102" s="26">
        <f>IF(40&lt;=$Q102,INDEX('BAZA PRAC'!$D$4:$D$61,$P102-4+40),"")</f>
        <v/>
      </c>
      <c r="BF102" s="26">
        <f>IF(41&lt;=$Q102,INDEX('BAZA PRAC'!$D$4:$D$61,$P102-4+41),"")</f>
        <v/>
      </c>
      <c r="BG102" s="26">
        <f>IF(42&lt;=$Q102,INDEX('BAZA PRAC'!$D$4:$D$61,$P102-4+42),"")</f>
        <v/>
      </c>
      <c r="BH102" s="26">
        <f>IF(43&lt;=$Q102,INDEX('BAZA PRAC'!$D$4:$D$61,$P102-4+43),"")</f>
        <v/>
      </c>
      <c r="BI102" s="26">
        <f>IF(44&lt;=$Q102,INDEX('BAZA PRAC'!$D$4:$D$61,$P102-4+44),"")</f>
        <v/>
      </c>
      <c r="BJ102" s="26">
        <f>IF(45&lt;=$Q102,INDEX('BAZA PRAC'!$D$4:$D$61,$P102-4+45),"")</f>
        <v/>
      </c>
      <c r="BK102" s="26">
        <f>IF(46&lt;=$Q102,INDEX('BAZA PRAC'!$D$4:$D$61,$P102-4+46),"")</f>
        <v/>
      </c>
      <c r="BL102" s="26">
        <f>IF(47&lt;=$Q102,INDEX('BAZA PRAC'!$D$4:$D$61,$P102-4+47),"")</f>
        <v/>
      </c>
      <c r="BM102" s="26">
        <f>IF(48&lt;=$Q102,INDEX('BAZA PRAC'!$D$4:$D$61,$P102-4+48),"")</f>
        <v/>
      </c>
      <c r="BN102" s="26">
        <f>IF(49&lt;=$Q102,INDEX('BAZA PRAC'!$D$4:$D$61,$P102-4+49),"")</f>
        <v/>
      </c>
      <c r="BO102" s="26">
        <f>IF(50&lt;=$Q102,INDEX('BAZA PRAC'!$D$4:$D$61,$P102-4+50),"")</f>
        <v/>
      </c>
      <c r="BP102" s="26">
        <f>IF(51&lt;=$Q102,INDEX('BAZA PRAC'!$D$4:$D$61,$P102-4+51),"")</f>
        <v/>
      </c>
      <c r="BQ102" s="26">
        <f>IF(52&lt;=$Q102,INDEX('BAZA PRAC'!$D$4:$D$61,$P102-4+52),"")</f>
        <v/>
      </c>
      <c r="BR102" s="26">
        <f>IF(53&lt;=$Q102,INDEX('BAZA PRAC'!$D$4:$D$61,$P102-4+53),"")</f>
        <v/>
      </c>
      <c r="BS102" s="26">
        <f>IF(54&lt;=$Q102,INDEX('BAZA PRAC'!$D$4:$D$61,$P102-4+54),"")</f>
        <v/>
      </c>
      <c r="BT102" s="26">
        <f>IF(55&lt;=$Q102,INDEX('BAZA PRAC'!$D$4:$D$61,$P102-4+55),"")</f>
        <v/>
      </c>
      <c r="BU102" s="26">
        <f>IF(56&lt;=$Q102,INDEX('BAZA PRAC'!$D$4:$D$61,$P102-4+56),"")</f>
        <v/>
      </c>
      <c r="BV102" s="26">
        <f>IF(57&lt;=$Q102,INDEX('BAZA PRAC'!$D$4:$D$61,$P102-4+57),"")</f>
        <v/>
      </c>
      <c r="BW102" s="26">
        <f>IF(58&lt;=$Q102,INDEX('BAZA PRAC'!$D$4:$D$61,$P102-4+58),"")</f>
        <v/>
      </c>
      <c r="BX102" s="20" t="n"/>
      <c r="BY102" s="20" t="n"/>
    </row>
    <row r="103">
      <c r="A103" s="19">
        <f>IF($D103="","",COUNTA($D$11:$D103))</f>
        <v/>
      </c>
      <c r="B103" s="19">
        <f>IF($BX103&lt;&gt;"",$BX103,IF($D103="","",IFERROR(INDEX('BAZA PRAC'!$A$4:$A$61,MATCH($D103,'BAZA PRAC'!$D$4:$D$61,0)),"")))</f>
        <v/>
      </c>
      <c r="C103" s="20" t="n"/>
      <c r="D103" s="21" t="n"/>
      <c r="E103" s="19">
        <f>IF($BY103&lt;&gt;"",$BY103,IF($D103="","",IFERROR(INDEX('BAZA PRAC'!$E$4:$E$61,MATCH($D103,'BAZA PRAC'!$D$4:$D$61,0)),"")))</f>
        <v/>
      </c>
      <c r="F103" s="22" t="n"/>
      <c r="G103" s="23" t="n"/>
      <c r="H103" s="23" t="n"/>
      <c r="I103" s="23" t="n"/>
      <c r="J103" s="24">
        <f>IF($D103="","",N(G103)+N(H103)+N(I103))</f>
        <v/>
      </c>
      <c r="K103" s="24">
        <f>IF($D103="","",N(F103)*J103)</f>
        <v/>
      </c>
      <c r="L103" s="25" t="n"/>
      <c r="M103" s="24">
        <f>IF($D103="","",K103*(1-N(L103)))</f>
        <v/>
      </c>
      <c r="N103" s="21" t="n"/>
      <c r="P103" s="26">
        <f>IFERROR(VLOOKUP($C103,USTAWIENIA!$E$2:$H$8,3,FALSE),4)</f>
        <v/>
      </c>
      <c r="Q103" s="26">
        <f>IFERROR(VLOOKUP($C103,USTAWIENIA!$E$2:$H$8,4,FALSE),58)</f>
        <v/>
      </c>
      <c r="R103" s="26">
        <f>IF(1&lt;=$Q103,INDEX('BAZA PRAC'!$D$4:$D$61,$P103-4+1),"")</f>
        <v/>
      </c>
      <c r="S103" s="26">
        <f>IF(2&lt;=$Q103,INDEX('BAZA PRAC'!$D$4:$D$61,$P103-4+2),"")</f>
        <v/>
      </c>
      <c r="T103" s="26">
        <f>IF(3&lt;=$Q103,INDEX('BAZA PRAC'!$D$4:$D$61,$P103-4+3),"")</f>
        <v/>
      </c>
      <c r="U103" s="26">
        <f>IF(4&lt;=$Q103,INDEX('BAZA PRAC'!$D$4:$D$61,$P103-4+4),"")</f>
        <v/>
      </c>
      <c r="V103" s="26">
        <f>IF(5&lt;=$Q103,INDEX('BAZA PRAC'!$D$4:$D$61,$P103-4+5),"")</f>
        <v/>
      </c>
      <c r="W103" s="26">
        <f>IF(6&lt;=$Q103,INDEX('BAZA PRAC'!$D$4:$D$61,$P103-4+6),"")</f>
        <v/>
      </c>
      <c r="X103" s="26">
        <f>IF(7&lt;=$Q103,INDEX('BAZA PRAC'!$D$4:$D$61,$P103-4+7),"")</f>
        <v/>
      </c>
      <c r="Y103" s="26">
        <f>IF(8&lt;=$Q103,INDEX('BAZA PRAC'!$D$4:$D$61,$P103-4+8),"")</f>
        <v/>
      </c>
      <c r="Z103" s="26">
        <f>IF(9&lt;=$Q103,INDEX('BAZA PRAC'!$D$4:$D$61,$P103-4+9),"")</f>
        <v/>
      </c>
      <c r="AA103" s="26">
        <f>IF(10&lt;=$Q103,INDEX('BAZA PRAC'!$D$4:$D$61,$P103-4+10),"")</f>
        <v/>
      </c>
      <c r="AB103" s="26">
        <f>IF(11&lt;=$Q103,INDEX('BAZA PRAC'!$D$4:$D$61,$P103-4+11),"")</f>
        <v/>
      </c>
      <c r="AC103" s="26">
        <f>IF(12&lt;=$Q103,INDEX('BAZA PRAC'!$D$4:$D$61,$P103-4+12),"")</f>
        <v/>
      </c>
      <c r="AD103" s="26">
        <f>IF(13&lt;=$Q103,INDEX('BAZA PRAC'!$D$4:$D$61,$P103-4+13),"")</f>
        <v/>
      </c>
      <c r="AE103" s="26">
        <f>IF(14&lt;=$Q103,INDEX('BAZA PRAC'!$D$4:$D$61,$P103-4+14),"")</f>
        <v/>
      </c>
      <c r="AF103" s="26">
        <f>IF(15&lt;=$Q103,INDEX('BAZA PRAC'!$D$4:$D$61,$P103-4+15),"")</f>
        <v/>
      </c>
      <c r="AG103" s="26">
        <f>IF(16&lt;=$Q103,INDEX('BAZA PRAC'!$D$4:$D$61,$P103-4+16),"")</f>
        <v/>
      </c>
      <c r="AH103" s="26">
        <f>IF(17&lt;=$Q103,INDEX('BAZA PRAC'!$D$4:$D$61,$P103-4+17),"")</f>
        <v/>
      </c>
      <c r="AI103" s="26">
        <f>IF(18&lt;=$Q103,INDEX('BAZA PRAC'!$D$4:$D$61,$P103-4+18),"")</f>
        <v/>
      </c>
      <c r="AJ103" s="26">
        <f>IF(19&lt;=$Q103,INDEX('BAZA PRAC'!$D$4:$D$61,$P103-4+19),"")</f>
        <v/>
      </c>
      <c r="AK103" s="26">
        <f>IF(20&lt;=$Q103,INDEX('BAZA PRAC'!$D$4:$D$61,$P103-4+20),"")</f>
        <v/>
      </c>
      <c r="AL103" s="26">
        <f>IF(21&lt;=$Q103,INDEX('BAZA PRAC'!$D$4:$D$61,$P103-4+21),"")</f>
        <v/>
      </c>
      <c r="AM103" s="26">
        <f>IF(22&lt;=$Q103,INDEX('BAZA PRAC'!$D$4:$D$61,$P103-4+22),"")</f>
        <v/>
      </c>
      <c r="AN103" s="26">
        <f>IF(23&lt;=$Q103,INDEX('BAZA PRAC'!$D$4:$D$61,$P103-4+23),"")</f>
        <v/>
      </c>
      <c r="AO103" s="26">
        <f>IF(24&lt;=$Q103,INDEX('BAZA PRAC'!$D$4:$D$61,$P103-4+24),"")</f>
        <v/>
      </c>
      <c r="AP103" s="26">
        <f>IF(25&lt;=$Q103,INDEX('BAZA PRAC'!$D$4:$D$61,$P103-4+25),"")</f>
        <v/>
      </c>
      <c r="AQ103" s="26">
        <f>IF(26&lt;=$Q103,INDEX('BAZA PRAC'!$D$4:$D$61,$P103-4+26),"")</f>
        <v/>
      </c>
      <c r="AR103" s="26">
        <f>IF(27&lt;=$Q103,INDEX('BAZA PRAC'!$D$4:$D$61,$P103-4+27),"")</f>
        <v/>
      </c>
      <c r="AS103" s="26">
        <f>IF(28&lt;=$Q103,INDEX('BAZA PRAC'!$D$4:$D$61,$P103-4+28),"")</f>
        <v/>
      </c>
      <c r="AT103" s="26">
        <f>IF(29&lt;=$Q103,INDEX('BAZA PRAC'!$D$4:$D$61,$P103-4+29),"")</f>
        <v/>
      </c>
      <c r="AU103" s="26">
        <f>IF(30&lt;=$Q103,INDEX('BAZA PRAC'!$D$4:$D$61,$P103-4+30),"")</f>
        <v/>
      </c>
      <c r="AV103" s="26">
        <f>IF(31&lt;=$Q103,INDEX('BAZA PRAC'!$D$4:$D$61,$P103-4+31),"")</f>
        <v/>
      </c>
      <c r="AW103" s="26">
        <f>IF(32&lt;=$Q103,INDEX('BAZA PRAC'!$D$4:$D$61,$P103-4+32),"")</f>
        <v/>
      </c>
      <c r="AX103" s="26">
        <f>IF(33&lt;=$Q103,INDEX('BAZA PRAC'!$D$4:$D$61,$P103-4+33),"")</f>
        <v/>
      </c>
      <c r="AY103" s="26">
        <f>IF(34&lt;=$Q103,INDEX('BAZA PRAC'!$D$4:$D$61,$P103-4+34),"")</f>
        <v/>
      </c>
      <c r="AZ103" s="26">
        <f>IF(35&lt;=$Q103,INDEX('BAZA PRAC'!$D$4:$D$61,$P103-4+35),"")</f>
        <v/>
      </c>
      <c r="BA103" s="26">
        <f>IF(36&lt;=$Q103,INDEX('BAZA PRAC'!$D$4:$D$61,$P103-4+36),"")</f>
        <v/>
      </c>
      <c r="BB103" s="26">
        <f>IF(37&lt;=$Q103,INDEX('BAZA PRAC'!$D$4:$D$61,$P103-4+37),"")</f>
        <v/>
      </c>
      <c r="BC103" s="26">
        <f>IF(38&lt;=$Q103,INDEX('BAZA PRAC'!$D$4:$D$61,$P103-4+38),"")</f>
        <v/>
      </c>
      <c r="BD103" s="26">
        <f>IF(39&lt;=$Q103,INDEX('BAZA PRAC'!$D$4:$D$61,$P103-4+39),"")</f>
        <v/>
      </c>
      <c r="BE103" s="26">
        <f>IF(40&lt;=$Q103,INDEX('BAZA PRAC'!$D$4:$D$61,$P103-4+40),"")</f>
        <v/>
      </c>
      <c r="BF103" s="26">
        <f>IF(41&lt;=$Q103,INDEX('BAZA PRAC'!$D$4:$D$61,$P103-4+41),"")</f>
        <v/>
      </c>
      <c r="BG103" s="26">
        <f>IF(42&lt;=$Q103,INDEX('BAZA PRAC'!$D$4:$D$61,$P103-4+42),"")</f>
        <v/>
      </c>
      <c r="BH103" s="26">
        <f>IF(43&lt;=$Q103,INDEX('BAZA PRAC'!$D$4:$D$61,$P103-4+43),"")</f>
        <v/>
      </c>
      <c r="BI103" s="26">
        <f>IF(44&lt;=$Q103,INDEX('BAZA PRAC'!$D$4:$D$61,$P103-4+44),"")</f>
        <v/>
      </c>
      <c r="BJ103" s="26">
        <f>IF(45&lt;=$Q103,INDEX('BAZA PRAC'!$D$4:$D$61,$P103-4+45),"")</f>
        <v/>
      </c>
      <c r="BK103" s="26">
        <f>IF(46&lt;=$Q103,INDEX('BAZA PRAC'!$D$4:$D$61,$P103-4+46),"")</f>
        <v/>
      </c>
      <c r="BL103" s="26">
        <f>IF(47&lt;=$Q103,INDEX('BAZA PRAC'!$D$4:$D$61,$P103-4+47),"")</f>
        <v/>
      </c>
      <c r="BM103" s="26">
        <f>IF(48&lt;=$Q103,INDEX('BAZA PRAC'!$D$4:$D$61,$P103-4+48),"")</f>
        <v/>
      </c>
      <c r="BN103" s="26">
        <f>IF(49&lt;=$Q103,INDEX('BAZA PRAC'!$D$4:$D$61,$P103-4+49),"")</f>
        <v/>
      </c>
      <c r="BO103" s="26">
        <f>IF(50&lt;=$Q103,INDEX('BAZA PRAC'!$D$4:$D$61,$P103-4+50),"")</f>
        <v/>
      </c>
      <c r="BP103" s="26">
        <f>IF(51&lt;=$Q103,INDEX('BAZA PRAC'!$D$4:$D$61,$P103-4+51),"")</f>
        <v/>
      </c>
      <c r="BQ103" s="26">
        <f>IF(52&lt;=$Q103,INDEX('BAZA PRAC'!$D$4:$D$61,$P103-4+52),"")</f>
        <v/>
      </c>
      <c r="BR103" s="26">
        <f>IF(53&lt;=$Q103,INDEX('BAZA PRAC'!$D$4:$D$61,$P103-4+53),"")</f>
        <v/>
      </c>
      <c r="BS103" s="26">
        <f>IF(54&lt;=$Q103,INDEX('BAZA PRAC'!$D$4:$D$61,$P103-4+54),"")</f>
        <v/>
      </c>
      <c r="BT103" s="26">
        <f>IF(55&lt;=$Q103,INDEX('BAZA PRAC'!$D$4:$D$61,$P103-4+55),"")</f>
        <v/>
      </c>
      <c r="BU103" s="26">
        <f>IF(56&lt;=$Q103,INDEX('BAZA PRAC'!$D$4:$D$61,$P103-4+56),"")</f>
        <v/>
      </c>
      <c r="BV103" s="26">
        <f>IF(57&lt;=$Q103,INDEX('BAZA PRAC'!$D$4:$D$61,$P103-4+57),"")</f>
        <v/>
      </c>
      <c r="BW103" s="26">
        <f>IF(58&lt;=$Q103,INDEX('BAZA PRAC'!$D$4:$D$61,$P103-4+58),"")</f>
        <v/>
      </c>
      <c r="BX103" s="20" t="n"/>
      <c r="BY103" s="20" t="n"/>
    </row>
    <row r="104">
      <c r="A104" s="27">
        <f>IF($D104="","",COUNTA($D$11:$D104))</f>
        <v/>
      </c>
      <c r="B104" s="27">
        <f>IF($BX104&lt;&gt;"",$BX104,IF($D104="","",IFERROR(INDEX('BAZA PRAC'!$A$4:$A$61,MATCH($D104,'BAZA PRAC'!$D$4:$D$61,0)),"")))</f>
        <v/>
      </c>
      <c r="C104" s="20" t="n"/>
      <c r="D104" s="21" t="n"/>
      <c r="E104" s="27">
        <f>IF($BY104&lt;&gt;"",$BY104,IF($D104="","",IFERROR(INDEX('BAZA PRAC'!$E$4:$E$61,MATCH($D104,'BAZA PRAC'!$D$4:$D$61,0)),"")))</f>
        <v/>
      </c>
      <c r="F104" s="22" t="n"/>
      <c r="G104" s="23" t="n"/>
      <c r="H104" s="23" t="n"/>
      <c r="I104" s="23" t="n"/>
      <c r="J104" s="28">
        <f>IF($D104="","",N(G104)+N(H104)+N(I104))</f>
        <v/>
      </c>
      <c r="K104" s="28">
        <f>IF($D104="","",N(F104)*J104)</f>
        <v/>
      </c>
      <c r="L104" s="25" t="n"/>
      <c r="M104" s="28">
        <f>IF($D104="","",K104*(1-N(L104)))</f>
        <v/>
      </c>
      <c r="N104" s="21" t="n"/>
      <c r="P104" s="26">
        <f>IFERROR(VLOOKUP($C104,USTAWIENIA!$E$2:$H$8,3,FALSE),4)</f>
        <v/>
      </c>
      <c r="Q104" s="26">
        <f>IFERROR(VLOOKUP($C104,USTAWIENIA!$E$2:$H$8,4,FALSE),58)</f>
        <v/>
      </c>
      <c r="R104" s="26">
        <f>IF(1&lt;=$Q104,INDEX('BAZA PRAC'!$D$4:$D$61,$P104-4+1),"")</f>
        <v/>
      </c>
      <c r="S104" s="26">
        <f>IF(2&lt;=$Q104,INDEX('BAZA PRAC'!$D$4:$D$61,$P104-4+2),"")</f>
        <v/>
      </c>
      <c r="T104" s="26">
        <f>IF(3&lt;=$Q104,INDEX('BAZA PRAC'!$D$4:$D$61,$P104-4+3),"")</f>
        <v/>
      </c>
      <c r="U104" s="26">
        <f>IF(4&lt;=$Q104,INDEX('BAZA PRAC'!$D$4:$D$61,$P104-4+4),"")</f>
        <v/>
      </c>
      <c r="V104" s="26">
        <f>IF(5&lt;=$Q104,INDEX('BAZA PRAC'!$D$4:$D$61,$P104-4+5),"")</f>
        <v/>
      </c>
      <c r="W104" s="26">
        <f>IF(6&lt;=$Q104,INDEX('BAZA PRAC'!$D$4:$D$61,$P104-4+6),"")</f>
        <v/>
      </c>
      <c r="X104" s="26">
        <f>IF(7&lt;=$Q104,INDEX('BAZA PRAC'!$D$4:$D$61,$P104-4+7),"")</f>
        <v/>
      </c>
      <c r="Y104" s="26">
        <f>IF(8&lt;=$Q104,INDEX('BAZA PRAC'!$D$4:$D$61,$P104-4+8),"")</f>
        <v/>
      </c>
      <c r="Z104" s="26">
        <f>IF(9&lt;=$Q104,INDEX('BAZA PRAC'!$D$4:$D$61,$P104-4+9),"")</f>
        <v/>
      </c>
      <c r="AA104" s="26">
        <f>IF(10&lt;=$Q104,INDEX('BAZA PRAC'!$D$4:$D$61,$P104-4+10),"")</f>
        <v/>
      </c>
      <c r="AB104" s="26">
        <f>IF(11&lt;=$Q104,INDEX('BAZA PRAC'!$D$4:$D$61,$P104-4+11),"")</f>
        <v/>
      </c>
      <c r="AC104" s="26">
        <f>IF(12&lt;=$Q104,INDEX('BAZA PRAC'!$D$4:$D$61,$P104-4+12),"")</f>
        <v/>
      </c>
      <c r="AD104" s="26">
        <f>IF(13&lt;=$Q104,INDEX('BAZA PRAC'!$D$4:$D$61,$P104-4+13),"")</f>
        <v/>
      </c>
      <c r="AE104" s="26">
        <f>IF(14&lt;=$Q104,INDEX('BAZA PRAC'!$D$4:$D$61,$P104-4+14),"")</f>
        <v/>
      </c>
      <c r="AF104" s="26">
        <f>IF(15&lt;=$Q104,INDEX('BAZA PRAC'!$D$4:$D$61,$P104-4+15),"")</f>
        <v/>
      </c>
      <c r="AG104" s="26">
        <f>IF(16&lt;=$Q104,INDEX('BAZA PRAC'!$D$4:$D$61,$P104-4+16),"")</f>
        <v/>
      </c>
      <c r="AH104" s="26">
        <f>IF(17&lt;=$Q104,INDEX('BAZA PRAC'!$D$4:$D$61,$P104-4+17),"")</f>
        <v/>
      </c>
      <c r="AI104" s="26">
        <f>IF(18&lt;=$Q104,INDEX('BAZA PRAC'!$D$4:$D$61,$P104-4+18),"")</f>
        <v/>
      </c>
      <c r="AJ104" s="26">
        <f>IF(19&lt;=$Q104,INDEX('BAZA PRAC'!$D$4:$D$61,$P104-4+19),"")</f>
        <v/>
      </c>
      <c r="AK104" s="26">
        <f>IF(20&lt;=$Q104,INDEX('BAZA PRAC'!$D$4:$D$61,$P104-4+20),"")</f>
        <v/>
      </c>
      <c r="AL104" s="26">
        <f>IF(21&lt;=$Q104,INDEX('BAZA PRAC'!$D$4:$D$61,$P104-4+21),"")</f>
        <v/>
      </c>
      <c r="AM104" s="26">
        <f>IF(22&lt;=$Q104,INDEX('BAZA PRAC'!$D$4:$D$61,$P104-4+22),"")</f>
        <v/>
      </c>
      <c r="AN104" s="26">
        <f>IF(23&lt;=$Q104,INDEX('BAZA PRAC'!$D$4:$D$61,$P104-4+23),"")</f>
        <v/>
      </c>
      <c r="AO104" s="26">
        <f>IF(24&lt;=$Q104,INDEX('BAZA PRAC'!$D$4:$D$61,$P104-4+24),"")</f>
        <v/>
      </c>
      <c r="AP104" s="26">
        <f>IF(25&lt;=$Q104,INDEX('BAZA PRAC'!$D$4:$D$61,$P104-4+25),"")</f>
        <v/>
      </c>
      <c r="AQ104" s="26">
        <f>IF(26&lt;=$Q104,INDEX('BAZA PRAC'!$D$4:$D$61,$P104-4+26),"")</f>
        <v/>
      </c>
      <c r="AR104" s="26">
        <f>IF(27&lt;=$Q104,INDEX('BAZA PRAC'!$D$4:$D$61,$P104-4+27),"")</f>
        <v/>
      </c>
      <c r="AS104" s="26">
        <f>IF(28&lt;=$Q104,INDEX('BAZA PRAC'!$D$4:$D$61,$P104-4+28),"")</f>
        <v/>
      </c>
      <c r="AT104" s="26">
        <f>IF(29&lt;=$Q104,INDEX('BAZA PRAC'!$D$4:$D$61,$P104-4+29),"")</f>
        <v/>
      </c>
      <c r="AU104" s="26">
        <f>IF(30&lt;=$Q104,INDEX('BAZA PRAC'!$D$4:$D$61,$P104-4+30),"")</f>
        <v/>
      </c>
      <c r="AV104" s="26">
        <f>IF(31&lt;=$Q104,INDEX('BAZA PRAC'!$D$4:$D$61,$P104-4+31),"")</f>
        <v/>
      </c>
      <c r="AW104" s="26">
        <f>IF(32&lt;=$Q104,INDEX('BAZA PRAC'!$D$4:$D$61,$P104-4+32),"")</f>
        <v/>
      </c>
      <c r="AX104" s="26">
        <f>IF(33&lt;=$Q104,INDEX('BAZA PRAC'!$D$4:$D$61,$P104-4+33),"")</f>
        <v/>
      </c>
      <c r="AY104" s="26">
        <f>IF(34&lt;=$Q104,INDEX('BAZA PRAC'!$D$4:$D$61,$P104-4+34),"")</f>
        <v/>
      </c>
      <c r="AZ104" s="26">
        <f>IF(35&lt;=$Q104,INDEX('BAZA PRAC'!$D$4:$D$61,$P104-4+35),"")</f>
        <v/>
      </c>
      <c r="BA104" s="26">
        <f>IF(36&lt;=$Q104,INDEX('BAZA PRAC'!$D$4:$D$61,$P104-4+36),"")</f>
        <v/>
      </c>
      <c r="BB104" s="26">
        <f>IF(37&lt;=$Q104,INDEX('BAZA PRAC'!$D$4:$D$61,$P104-4+37),"")</f>
        <v/>
      </c>
      <c r="BC104" s="26">
        <f>IF(38&lt;=$Q104,INDEX('BAZA PRAC'!$D$4:$D$61,$P104-4+38),"")</f>
        <v/>
      </c>
      <c r="BD104" s="26">
        <f>IF(39&lt;=$Q104,INDEX('BAZA PRAC'!$D$4:$D$61,$P104-4+39),"")</f>
        <v/>
      </c>
      <c r="BE104" s="26">
        <f>IF(40&lt;=$Q104,INDEX('BAZA PRAC'!$D$4:$D$61,$P104-4+40),"")</f>
        <v/>
      </c>
      <c r="BF104" s="26">
        <f>IF(41&lt;=$Q104,INDEX('BAZA PRAC'!$D$4:$D$61,$P104-4+41),"")</f>
        <v/>
      </c>
      <c r="BG104" s="26">
        <f>IF(42&lt;=$Q104,INDEX('BAZA PRAC'!$D$4:$D$61,$P104-4+42),"")</f>
        <v/>
      </c>
      <c r="BH104" s="26">
        <f>IF(43&lt;=$Q104,INDEX('BAZA PRAC'!$D$4:$D$61,$P104-4+43),"")</f>
        <v/>
      </c>
      <c r="BI104" s="26">
        <f>IF(44&lt;=$Q104,INDEX('BAZA PRAC'!$D$4:$D$61,$P104-4+44),"")</f>
        <v/>
      </c>
      <c r="BJ104" s="26">
        <f>IF(45&lt;=$Q104,INDEX('BAZA PRAC'!$D$4:$D$61,$P104-4+45),"")</f>
        <v/>
      </c>
      <c r="BK104" s="26">
        <f>IF(46&lt;=$Q104,INDEX('BAZA PRAC'!$D$4:$D$61,$P104-4+46),"")</f>
        <v/>
      </c>
      <c r="BL104" s="26">
        <f>IF(47&lt;=$Q104,INDEX('BAZA PRAC'!$D$4:$D$61,$P104-4+47),"")</f>
        <v/>
      </c>
      <c r="BM104" s="26">
        <f>IF(48&lt;=$Q104,INDEX('BAZA PRAC'!$D$4:$D$61,$P104-4+48),"")</f>
        <v/>
      </c>
      <c r="BN104" s="26">
        <f>IF(49&lt;=$Q104,INDEX('BAZA PRAC'!$D$4:$D$61,$P104-4+49),"")</f>
        <v/>
      </c>
      <c r="BO104" s="26">
        <f>IF(50&lt;=$Q104,INDEX('BAZA PRAC'!$D$4:$D$61,$P104-4+50),"")</f>
        <v/>
      </c>
      <c r="BP104" s="26">
        <f>IF(51&lt;=$Q104,INDEX('BAZA PRAC'!$D$4:$D$61,$P104-4+51),"")</f>
        <v/>
      </c>
      <c r="BQ104" s="26">
        <f>IF(52&lt;=$Q104,INDEX('BAZA PRAC'!$D$4:$D$61,$P104-4+52),"")</f>
        <v/>
      </c>
      <c r="BR104" s="26">
        <f>IF(53&lt;=$Q104,INDEX('BAZA PRAC'!$D$4:$D$61,$P104-4+53),"")</f>
        <v/>
      </c>
      <c r="BS104" s="26">
        <f>IF(54&lt;=$Q104,INDEX('BAZA PRAC'!$D$4:$D$61,$P104-4+54),"")</f>
        <v/>
      </c>
      <c r="BT104" s="26">
        <f>IF(55&lt;=$Q104,INDEX('BAZA PRAC'!$D$4:$D$61,$P104-4+55),"")</f>
        <v/>
      </c>
      <c r="BU104" s="26">
        <f>IF(56&lt;=$Q104,INDEX('BAZA PRAC'!$D$4:$D$61,$P104-4+56),"")</f>
        <v/>
      </c>
      <c r="BV104" s="26">
        <f>IF(57&lt;=$Q104,INDEX('BAZA PRAC'!$D$4:$D$61,$P104-4+57),"")</f>
        <v/>
      </c>
      <c r="BW104" s="26">
        <f>IF(58&lt;=$Q104,INDEX('BAZA PRAC'!$D$4:$D$61,$P104-4+58),"")</f>
        <v/>
      </c>
      <c r="BX104" s="20" t="n"/>
      <c r="BY104" s="20" t="n"/>
    </row>
    <row r="105">
      <c r="A105" s="19">
        <f>IF($D105="","",COUNTA($D$11:$D105))</f>
        <v/>
      </c>
      <c r="B105" s="19">
        <f>IF($BX105&lt;&gt;"",$BX105,IF($D105="","",IFERROR(INDEX('BAZA PRAC'!$A$4:$A$61,MATCH($D105,'BAZA PRAC'!$D$4:$D$61,0)),"")))</f>
        <v/>
      </c>
      <c r="C105" s="20" t="n"/>
      <c r="D105" s="21" t="n"/>
      <c r="E105" s="19">
        <f>IF($BY105&lt;&gt;"",$BY105,IF($D105="","",IFERROR(INDEX('BAZA PRAC'!$E$4:$E$61,MATCH($D105,'BAZA PRAC'!$D$4:$D$61,0)),"")))</f>
        <v/>
      </c>
      <c r="F105" s="22" t="n"/>
      <c r="G105" s="23" t="n"/>
      <c r="H105" s="23" t="n"/>
      <c r="I105" s="23" t="n"/>
      <c r="J105" s="24">
        <f>IF($D105="","",N(G105)+N(H105)+N(I105))</f>
        <v/>
      </c>
      <c r="K105" s="24">
        <f>IF($D105="","",N(F105)*J105)</f>
        <v/>
      </c>
      <c r="L105" s="25" t="n"/>
      <c r="M105" s="24">
        <f>IF($D105="","",K105*(1-N(L105)))</f>
        <v/>
      </c>
      <c r="N105" s="21" t="n"/>
      <c r="P105" s="26">
        <f>IFERROR(VLOOKUP($C105,USTAWIENIA!$E$2:$H$8,3,FALSE),4)</f>
        <v/>
      </c>
      <c r="Q105" s="26">
        <f>IFERROR(VLOOKUP($C105,USTAWIENIA!$E$2:$H$8,4,FALSE),58)</f>
        <v/>
      </c>
      <c r="R105" s="26">
        <f>IF(1&lt;=$Q105,INDEX('BAZA PRAC'!$D$4:$D$61,$P105-4+1),"")</f>
        <v/>
      </c>
      <c r="S105" s="26">
        <f>IF(2&lt;=$Q105,INDEX('BAZA PRAC'!$D$4:$D$61,$P105-4+2),"")</f>
        <v/>
      </c>
      <c r="T105" s="26">
        <f>IF(3&lt;=$Q105,INDEX('BAZA PRAC'!$D$4:$D$61,$P105-4+3),"")</f>
        <v/>
      </c>
      <c r="U105" s="26">
        <f>IF(4&lt;=$Q105,INDEX('BAZA PRAC'!$D$4:$D$61,$P105-4+4),"")</f>
        <v/>
      </c>
      <c r="V105" s="26">
        <f>IF(5&lt;=$Q105,INDEX('BAZA PRAC'!$D$4:$D$61,$P105-4+5),"")</f>
        <v/>
      </c>
      <c r="W105" s="26">
        <f>IF(6&lt;=$Q105,INDEX('BAZA PRAC'!$D$4:$D$61,$P105-4+6),"")</f>
        <v/>
      </c>
      <c r="X105" s="26">
        <f>IF(7&lt;=$Q105,INDEX('BAZA PRAC'!$D$4:$D$61,$P105-4+7),"")</f>
        <v/>
      </c>
      <c r="Y105" s="26">
        <f>IF(8&lt;=$Q105,INDEX('BAZA PRAC'!$D$4:$D$61,$P105-4+8),"")</f>
        <v/>
      </c>
      <c r="Z105" s="26">
        <f>IF(9&lt;=$Q105,INDEX('BAZA PRAC'!$D$4:$D$61,$P105-4+9),"")</f>
        <v/>
      </c>
      <c r="AA105" s="26">
        <f>IF(10&lt;=$Q105,INDEX('BAZA PRAC'!$D$4:$D$61,$P105-4+10),"")</f>
        <v/>
      </c>
      <c r="AB105" s="26">
        <f>IF(11&lt;=$Q105,INDEX('BAZA PRAC'!$D$4:$D$61,$P105-4+11),"")</f>
        <v/>
      </c>
      <c r="AC105" s="26">
        <f>IF(12&lt;=$Q105,INDEX('BAZA PRAC'!$D$4:$D$61,$P105-4+12),"")</f>
        <v/>
      </c>
      <c r="AD105" s="26">
        <f>IF(13&lt;=$Q105,INDEX('BAZA PRAC'!$D$4:$D$61,$P105-4+13),"")</f>
        <v/>
      </c>
      <c r="AE105" s="26">
        <f>IF(14&lt;=$Q105,INDEX('BAZA PRAC'!$D$4:$D$61,$P105-4+14),"")</f>
        <v/>
      </c>
      <c r="AF105" s="26">
        <f>IF(15&lt;=$Q105,INDEX('BAZA PRAC'!$D$4:$D$61,$P105-4+15),"")</f>
        <v/>
      </c>
      <c r="AG105" s="26">
        <f>IF(16&lt;=$Q105,INDEX('BAZA PRAC'!$D$4:$D$61,$P105-4+16),"")</f>
        <v/>
      </c>
      <c r="AH105" s="26">
        <f>IF(17&lt;=$Q105,INDEX('BAZA PRAC'!$D$4:$D$61,$P105-4+17),"")</f>
        <v/>
      </c>
      <c r="AI105" s="26">
        <f>IF(18&lt;=$Q105,INDEX('BAZA PRAC'!$D$4:$D$61,$P105-4+18),"")</f>
        <v/>
      </c>
      <c r="AJ105" s="26">
        <f>IF(19&lt;=$Q105,INDEX('BAZA PRAC'!$D$4:$D$61,$P105-4+19),"")</f>
        <v/>
      </c>
      <c r="AK105" s="26">
        <f>IF(20&lt;=$Q105,INDEX('BAZA PRAC'!$D$4:$D$61,$P105-4+20),"")</f>
        <v/>
      </c>
      <c r="AL105" s="26">
        <f>IF(21&lt;=$Q105,INDEX('BAZA PRAC'!$D$4:$D$61,$P105-4+21),"")</f>
        <v/>
      </c>
      <c r="AM105" s="26">
        <f>IF(22&lt;=$Q105,INDEX('BAZA PRAC'!$D$4:$D$61,$P105-4+22),"")</f>
        <v/>
      </c>
      <c r="AN105" s="26">
        <f>IF(23&lt;=$Q105,INDEX('BAZA PRAC'!$D$4:$D$61,$P105-4+23),"")</f>
        <v/>
      </c>
      <c r="AO105" s="26">
        <f>IF(24&lt;=$Q105,INDEX('BAZA PRAC'!$D$4:$D$61,$P105-4+24),"")</f>
        <v/>
      </c>
      <c r="AP105" s="26">
        <f>IF(25&lt;=$Q105,INDEX('BAZA PRAC'!$D$4:$D$61,$P105-4+25),"")</f>
        <v/>
      </c>
      <c r="AQ105" s="26">
        <f>IF(26&lt;=$Q105,INDEX('BAZA PRAC'!$D$4:$D$61,$P105-4+26),"")</f>
        <v/>
      </c>
      <c r="AR105" s="26">
        <f>IF(27&lt;=$Q105,INDEX('BAZA PRAC'!$D$4:$D$61,$P105-4+27),"")</f>
        <v/>
      </c>
      <c r="AS105" s="26">
        <f>IF(28&lt;=$Q105,INDEX('BAZA PRAC'!$D$4:$D$61,$P105-4+28),"")</f>
        <v/>
      </c>
      <c r="AT105" s="26">
        <f>IF(29&lt;=$Q105,INDEX('BAZA PRAC'!$D$4:$D$61,$P105-4+29),"")</f>
        <v/>
      </c>
      <c r="AU105" s="26">
        <f>IF(30&lt;=$Q105,INDEX('BAZA PRAC'!$D$4:$D$61,$P105-4+30),"")</f>
        <v/>
      </c>
      <c r="AV105" s="26">
        <f>IF(31&lt;=$Q105,INDEX('BAZA PRAC'!$D$4:$D$61,$P105-4+31),"")</f>
        <v/>
      </c>
      <c r="AW105" s="26">
        <f>IF(32&lt;=$Q105,INDEX('BAZA PRAC'!$D$4:$D$61,$P105-4+32),"")</f>
        <v/>
      </c>
      <c r="AX105" s="26">
        <f>IF(33&lt;=$Q105,INDEX('BAZA PRAC'!$D$4:$D$61,$P105-4+33),"")</f>
        <v/>
      </c>
      <c r="AY105" s="26">
        <f>IF(34&lt;=$Q105,INDEX('BAZA PRAC'!$D$4:$D$61,$P105-4+34),"")</f>
        <v/>
      </c>
      <c r="AZ105" s="26">
        <f>IF(35&lt;=$Q105,INDEX('BAZA PRAC'!$D$4:$D$61,$P105-4+35),"")</f>
        <v/>
      </c>
      <c r="BA105" s="26">
        <f>IF(36&lt;=$Q105,INDEX('BAZA PRAC'!$D$4:$D$61,$P105-4+36),"")</f>
        <v/>
      </c>
      <c r="BB105" s="26">
        <f>IF(37&lt;=$Q105,INDEX('BAZA PRAC'!$D$4:$D$61,$P105-4+37),"")</f>
        <v/>
      </c>
      <c r="BC105" s="26">
        <f>IF(38&lt;=$Q105,INDEX('BAZA PRAC'!$D$4:$D$61,$P105-4+38),"")</f>
        <v/>
      </c>
      <c r="BD105" s="26">
        <f>IF(39&lt;=$Q105,INDEX('BAZA PRAC'!$D$4:$D$61,$P105-4+39),"")</f>
        <v/>
      </c>
      <c r="BE105" s="26">
        <f>IF(40&lt;=$Q105,INDEX('BAZA PRAC'!$D$4:$D$61,$P105-4+40),"")</f>
        <v/>
      </c>
      <c r="BF105" s="26">
        <f>IF(41&lt;=$Q105,INDEX('BAZA PRAC'!$D$4:$D$61,$P105-4+41),"")</f>
        <v/>
      </c>
      <c r="BG105" s="26">
        <f>IF(42&lt;=$Q105,INDEX('BAZA PRAC'!$D$4:$D$61,$P105-4+42),"")</f>
        <v/>
      </c>
      <c r="BH105" s="26">
        <f>IF(43&lt;=$Q105,INDEX('BAZA PRAC'!$D$4:$D$61,$P105-4+43),"")</f>
        <v/>
      </c>
      <c r="BI105" s="26">
        <f>IF(44&lt;=$Q105,INDEX('BAZA PRAC'!$D$4:$D$61,$P105-4+44),"")</f>
        <v/>
      </c>
      <c r="BJ105" s="26">
        <f>IF(45&lt;=$Q105,INDEX('BAZA PRAC'!$D$4:$D$61,$P105-4+45),"")</f>
        <v/>
      </c>
      <c r="BK105" s="26">
        <f>IF(46&lt;=$Q105,INDEX('BAZA PRAC'!$D$4:$D$61,$P105-4+46),"")</f>
        <v/>
      </c>
      <c r="BL105" s="26">
        <f>IF(47&lt;=$Q105,INDEX('BAZA PRAC'!$D$4:$D$61,$P105-4+47),"")</f>
        <v/>
      </c>
      <c r="BM105" s="26">
        <f>IF(48&lt;=$Q105,INDEX('BAZA PRAC'!$D$4:$D$61,$P105-4+48),"")</f>
        <v/>
      </c>
      <c r="BN105" s="26">
        <f>IF(49&lt;=$Q105,INDEX('BAZA PRAC'!$D$4:$D$61,$P105-4+49),"")</f>
        <v/>
      </c>
      <c r="BO105" s="26">
        <f>IF(50&lt;=$Q105,INDEX('BAZA PRAC'!$D$4:$D$61,$P105-4+50),"")</f>
        <v/>
      </c>
      <c r="BP105" s="26">
        <f>IF(51&lt;=$Q105,INDEX('BAZA PRAC'!$D$4:$D$61,$P105-4+51),"")</f>
        <v/>
      </c>
      <c r="BQ105" s="26">
        <f>IF(52&lt;=$Q105,INDEX('BAZA PRAC'!$D$4:$D$61,$P105-4+52),"")</f>
        <v/>
      </c>
      <c r="BR105" s="26">
        <f>IF(53&lt;=$Q105,INDEX('BAZA PRAC'!$D$4:$D$61,$P105-4+53),"")</f>
        <v/>
      </c>
      <c r="BS105" s="26">
        <f>IF(54&lt;=$Q105,INDEX('BAZA PRAC'!$D$4:$D$61,$P105-4+54),"")</f>
        <v/>
      </c>
      <c r="BT105" s="26">
        <f>IF(55&lt;=$Q105,INDEX('BAZA PRAC'!$D$4:$D$61,$P105-4+55),"")</f>
        <v/>
      </c>
      <c r="BU105" s="26">
        <f>IF(56&lt;=$Q105,INDEX('BAZA PRAC'!$D$4:$D$61,$P105-4+56),"")</f>
        <v/>
      </c>
      <c r="BV105" s="26">
        <f>IF(57&lt;=$Q105,INDEX('BAZA PRAC'!$D$4:$D$61,$P105-4+57),"")</f>
        <v/>
      </c>
      <c r="BW105" s="26">
        <f>IF(58&lt;=$Q105,INDEX('BAZA PRAC'!$D$4:$D$61,$P105-4+58),"")</f>
        <v/>
      </c>
      <c r="BX105" s="20" t="n"/>
      <c r="BY105" s="20" t="n"/>
    </row>
    <row r="106">
      <c r="A106" s="27">
        <f>IF($D106="","",COUNTA($D$11:$D106))</f>
        <v/>
      </c>
      <c r="B106" s="27">
        <f>IF($BX106&lt;&gt;"",$BX106,IF($D106="","",IFERROR(INDEX('BAZA PRAC'!$A$4:$A$61,MATCH($D106,'BAZA PRAC'!$D$4:$D$61,0)),"")))</f>
        <v/>
      </c>
      <c r="C106" s="20" t="n"/>
      <c r="D106" s="21" t="n"/>
      <c r="E106" s="27">
        <f>IF($BY106&lt;&gt;"",$BY106,IF($D106="","",IFERROR(INDEX('BAZA PRAC'!$E$4:$E$61,MATCH($D106,'BAZA PRAC'!$D$4:$D$61,0)),"")))</f>
        <v/>
      </c>
      <c r="F106" s="22" t="n"/>
      <c r="G106" s="23" t="n"/>
      <c r="H106" s="23" t="n"/>
      <c r="I106" s="23" t="n"/>
      <c r="J106" s="28">
        <f>IF($D106="","",N(G106)+N(H106)+N(I106))</f>
        <v/>
      </c>
      <c r="K106" s="28">
        <f>IF($D106="","",N(F106)*J106)</f>
        <v/>
      </c>
      <c r="L106" s="25" t="n"/>
      <c r="M106" s="28">
        <f>IF($D106="","",K106*(1-N(L106)))</f>
        <v/>
      </c>
      <c r="N106" s="21" t="n"/>
      <c r="P106" s="26">
        <f>IFERROR(VLOOKUP($C106,USTAWIENIA!$E$2:$H$8,3,FALSE),4)</f>
        <v/>
      </c>
      <c r="Q106" s="26">
        <f>IFERROR(VLOOKUP($C106,USTAWIENIA!$E$2:$H$8,4,FALSE),58)</f>
        <v/>
      </c>
      <c r="R106" s="26">
        <f>IF(1&lt;=$Q106,INDEX('BAZA PRAC'!$D$4:$D$61,$P106-4+1),"")</f>
        <v/>
      </c>
      <c r="S106" s="26">
        <f>IF(2&lt;=$Q106,INDEX('BAZA PRAC'!$D$4:$D$61,$P106-4+2),"")</f>
        <v/>
      </c>
      <c r="T106" s="26">
        <f>IF(3&lt;=$Q106,INDEX('BAZA PRAC'!$D$4:$D$61,$P106-4+3),"")</f>
        <v/>
      </c>
      <c r="U106" s="26">
        <f>IF(4&lt;=$Q106,INDEX('BAZA PRAC'!$D$4:$D$61,$P106-4+4),"")</f>
        <v/>
      </c>
      <c r="V106" s="26">
        <f>IF(5&lt;=$Q106,INDEX('BAZA PRAC'!$D$4:$D$61,$P106-4+5),"")</f>
        <v/>
      </c>
      <c r="W106" s="26">
        <f>IF(6&lt;=$Q106,INDEX('BAZA PRAC'!$D$4:$D$61,$P106-4+6),"")</f>
        <v/>
      </c>
      <c r="X106" s="26">
        <f>IF(7&lt;=$Q106,INDEX('BAZA PRAC'!$D$4:$D$61,$P106-4+7),"")</f>
        <v/>
      </c>
      <c r="Y106" s="26">
        <f>IF(8&lt;=$Q106,INDEX('BAZA PRAC'!$D$4:$D$61,$P106-4+8),"")</f>
        <v/>
      </c>
      <c r="Z106" s="26">
        <f>IF(9&lt;=$Q106,INDEX('BAZA PRAC'!$D$4:$D$61,$P106-4+9),"")</f>
        <v/>
      </c>
      <c r="AA106" s="26">
        <f>IF(10&lt;=$Q106,INDEX('BAZA PRAC'!$D$4:$D$61,$P106-4+10),"")</f>
        <v/>
      </c>
      <c r="AB106" s="26">
        <f>IF(11&lt;=$Q106,INDEX('BAZA PRAC'!$D$4:$D$61,$P106-4+11),"")</f>
        <v/>
      </c>
      <c r="AC106" s="26">
        <f>IF(12&lt;=$Q106,INDEX('BAZA PRAC'!$D$4:$D$61,$P106-4+12),"")</f>
        <v/>
      </c>
      <c r="AD106" s="26">
        <f>IF(13&lt;=$Q106,INDEX('BAZA PRAC'!$D$4:$D$61,$P106-4+13),"")</f>
        <v/>
      </c>
      <c r="AE106" s="26">
        <f>IF(14&lt;=$Q106,INDEX('BAZA PRAC'!$D$4:$D$61,$P106-4+14),"")</f>
        <v/>
      </c>
      <c r="AF106" s="26">
        <f>IF(15&lt;=$Q106,INDEX('BAZA PRAC'!$D$4:$D$61,$P106-4+15),"")</f>
        <v/>
      </c>
      <c r="AG106" s="26">
        <f>IF(16&lt;=$Q106,INDEX('BAZA PRAC'!$D$4:$D$61,$P106-4+16),"")</f>
        <v/>
      </c>
      <c r="AH106" s="26">
        <f>IF(17&lt;=$Q106,INDEX('BAZA PRAC'!$D$4:$D$61,$P106-4+17),"")</f>
        <v/>
      </c>
      <c r="AI106" s="26">
        <f>IF(18&lt;=$Q106,INDEX('BAZA PRAC'!$D$4:$D$61,$P106-4+18),"")</f>
        <v/>
      </c>
      <c r="AJ106" s="26">
        <f>IF(19&lt;=$Q106,INDEX('BAZA PRAC'!$D$4:$D$61,$P106-4+19),"")</f>
        <v/>
      </c>
      <c r="AK106" s="26">
        <f>IF(20&lt;=$Q106,INDEX('BAZA PRAC'!$D$4:$D$61,$P106-4+20),"")</f>
        <v/>
      </c>
      <c r="AL106" s="26">
        <f>IF(21&lt;=$Q106,INDEX('BAZA PRAC'!$D$4:$D$61,$P106-4+21),"")</f>
        <v/>
      </c>
      <c r="AM106" s="26">
        <f>IF(22&lt;=$Q106,INDEX('BAZA PRAC'!$D$4:$D$61,$P106-4+22),"")</f>
        <v/>
      </c>
      <c r="AN106" s="26">
        <f>IF(23&lt;=$Q106,INDEX('BAZA PRAC'!$D$4:$D$61,$P106-4+23),"")</f>
        <v/>
      </c>
      <c r="AO106" s="26">
        <f>IF(24&lt;=$Q106,INDEX('BAZA PRAC'!$D$4:$D$61,$P106-4+24),"")</f>
        <v/>
      </c>
      <c r="AP106" s="26">
        <f>IF(25&lt;=$Q106,INDEX('BAZA PRAC'!$D$4:$D$61,$P106-4+25),"")</f>
        <v/>
      </c>
      <c r="AQ106" s="26">
        <f>IF(26&lt;=$Q106,INDEX('BAZA PRAC'!$D$4:$D$61,$P106-4+26),"")</f>
        <v/>
      </c>
      <c r="AR106" s="26">
        <f>IF(27&lt;=$Q106,INDEX('BAZA PRAC'!$D$4:$D$61,$P106-4+27),"")</f>
        <v/>
      </c>
      <c r="AS106" s="26">
        <f>IF(28&lt;=$Q106,INDEX('BAZA PRAC'!$D$4:$D$61,$P106-4+28),"")</f>
        <v/>
      </c>
      <c r="AT106" s="26">
        <f>IF(29&lt;=$Q106,INDEX('BAZA PRAC'!$D$4:$D$61,$P106-4+29),"")</f>
        <v/>
      </c>
      <c r="AU106" s="26">
        <f>IF(30&lt;=$Q106,INDEX('BAZA PRAC'!$D$4:$D$61,$P106-4+30),"")</f>
        <v/>
      </c>
      <c r="AV106" s="26">
        <f>IF(31&lt;=$Q106,INDEX('BAZA PRAC'!$D$4:$D$61,$P106-4+31),"")</f>
        <v/>
      </c>
      <c r="AW106" s="26">
        <f>IF(32&lt;=$Q106,INDEX('BAZA PRAC'!$D$4:$D$61,$P106-4+32),"")</f>
        <v/>
      </c>
      <c r="AX106" s="26">
        <f>IF(33&lt;=$Q106,INDEX('BAZA PRAC'!$D$4:$D$61,$P106-4+33),"")</f>
        <v/>
      </c>
      <c r="AY106" s="26">
        <f>IF(34&lt;=$Q106,INDEX('BAZA PRAC'!$D$4:$D$61,$P106-4+34),"")</f>
        <v/>
      </c>
      <c r="AZ106" s="26">
        <f>IF(35&lt;=$Q106,INDEX('BAZA PRAC'!$D$4:$D$61,$P106-4+35),"")</f>
        <v/>
      </c>
      <c r="BA106" s="26">
        <f>IF(36&lt;=$Q106,INDEX('BAZA PRAC'!$D$4:$D$61,$P106-4+36),"")</f>
        <v/>
      </c>
      <c r="BB106" s="26">
        <f>IF(37&lt;=$Q106,INDEX('BAZA PRAC'!$D$4:$D$61,$P106-4+37),"")</f>
        <v/>
      </c>
      <c r="BC106" s="26">
        <f>IF(38&lt;=$Q106,INDEX('BAZA PRAC'!$D$4:$D$61,$P106-4+38),"")</f>
        <v/>
      </c>
      <c r="BD106" s="26">
        <f>IF(39&lt;=$Q106,INDEX('BAZA PRAC'!$D$4:$D$61,$P106-4+39),"")</f>
        <v/>
      </c>
      <c r="BE106" s="26">
        <f>IF(40&lt;=$Q106,INDEX('BAZA PRAC'!$D$4:$D$61,$P106-4+40),"")</f>
        <v/>
      </c>
      <c r="BF106" s="26">
        <f>IF(41&lt;=$Q106,INDEX('BAZA PRAC'!$D$4:$D$61,$P106-4+41),"")</f>
        <v/>
      </c>
      <c r="BG106" s="26">
        <f>IF(42&lt;=$Q106,INDEX('BAZA PRAC'!$D$4:$D$61,$P106-4+42),"")</f>
        <v/>
      </c>
      <c r="BH106" s="26">
        <f>IF(43&lt;=$Q106,INDEX('BAZA PRAC'!$D$4:$D$61,$P106-4+43),"")</f>
        <v/>
      </c>
      <c r="BI106" s="26">
        <f>IF(44&lt;=$Q106,INDEX('BAZA PRAC'!$D$4:$D$61,$P106-4+44),"")</f>
        <v/>
      </c>
      <c r="BJ106" s="26">
        <f>IF(45&lt;=$Q106,INDEX('BAZA PRAC'!$D$4:$D$61,$P106-4+45),"")</f>
        <v/>
      </c>
      <c r="BK106" s="26">
        <f>IF(46&lt;=$Q106,INDEX('BAZA PRAC'!$D$4:$D$61,$P106-4+46),"")</f>
        <v/>
      </c>
      <c r="BL106" s="26">
        <f>IF(47&lt;=$Q106,INDEX('BAZA PRAC'!$D$4:$D$61,$P106-4+47),"")</f>
        <v/>
      </c>
      <c r="BM106" s="26">
        <f>IF(48&lt;=$Q106,INDEX('BAZA PRAC'!$D$4:$D$61,$P106-4+48),"")</f>
        <v/>
      </c>
      <c r="BN106" s="26">
        <f>IF(49&lt;=$Q106,INDEX('BAZA PRAC'!$D$4:$D$61,$P106-4+49),"")</f>
        <v/>
      </c>
      <c r="BO106" s="26">
        <f>IF(50&lt;=$Q106,INDEX('BAZA PRAC'!$D$4:$D$61,$P106-4+50),"")</f>
        <v/>
      </c>
      <c r="BP106" s="26">
        <f>IF(51&lt;=$Q106,INDEX('BAZA PRAC'!$D$4:$D$61,$P106-4+51),"")</f>
        <v/>
      </c>
      <c r="BQ106" s="26">
        <f>IF(52&lt;=$Q106,INDEX('BAZA PRAC'!$D$4:$D$61,$P106-4+52),"")</f>
        <v/>
      </c>
      <c r="BR106" s="26">
        <f>IF(53&lt;=$Q106,INDEX('BAZA PRAC'!$D$4:$D$61,$P106-4+53),"")</f>
        <v/>
      </c>
      <c r="BS106" s="26">
        <f>IF(54&lt;=$Q106,INDEX('BAZA PRAC'!$D$4:$D$61,$P106-4+54),"")</f>
        <v/>
      </c>
      <c r="BT106" s="26">
        <f>IF(55&lt;=$Q106,INDEX('BAZA PRAC'!$D$4:$D$61,$P106-4+55),"")</f>
        <v/>
      </c>
      <c r="BU106" s="26">
        <f>IF(56&lt;=$Q106,INDEX('BAZA PRAC'!$D$4:$D$61,$P106-4+56),"")</f>
        <v/>
      </c>
      <c r="BV106" s="26">
        <f>IF(57&lt;=$Q106,INDEX('BAZA PRAC'!$D$4:$D$61,$P106-4+57),"")</f>
        <v/>
      </c>
      <c r="BW106" s="26">
        <f>IF(58&lt;=$Q106,INDEX('BAZA PRAC'!$D$4:$D$61,$P106-4+58),"")</f>
        <v/>
      </c>
      <c r="BX106" s="20" t="n"/>
      <c r="BY106" s="20" t="n"/>
    </row>
    <row r="107">
      <c r="A107" s="19">
        <f>IF($D107="","",COUNTA($D$11:$D107))</f>
        <v/>
      </c>
      <c r="B107" s="19">
        <f>IF($BX107&lt;&gt;"",$BX107,IF($D107="","",IFERROR(INDEX('BAZA PRAC'!$A$4:$A$61,MATCH($D107,'BAZA PRAC'!$D$4:$D$61,0)),"")))</f>
        <v/>
      </c>
      <c r="C107" s="20" t="n"/>
      <c r="D107" s="21" t="n"/>
      <c r="E107" s="19">
        <f>IF($BY107&lt;&gt;"",$BY107,IF($D107="","",IFERROR(INDEX('BAZA PRAC'!$E$4:$E$61,MATCH($D107,'BAZA PRAC'!$D$4:$D$61,0)),"")))</f>
        <v/>
      </c>
      <c r="F107" s="22" t="n"/>
      <c r="G107" s="23" t="n"/>
      <c r="H107" s="23" t="n"/>
      <c r="I107" s="23" t="n"/>
      <c r="J107" s="24">
        <f>IF($D107="","",N(G107)+N(H107)+N(I107))</f>
        <v/>
      </c>
      <c r="K107" s="24">
        <f>IF($D107="","",N(F107)*J107)</f>
        <v/>
      </c>
      <c r="L107" s="25" t="n"/>
      <c r="M107" s="24">
        <f>IF($D107="","",K107*(1-N(L107)))</f>
        <v/>
      </c>
      <c r="N107" s="21" t="n"/>
      <c r="P107" s="26">
        <f>IFERROR(VLOOKUP($C107,USTAWIENIA!$E$2:$H$8,3,FALSE),4)</f>
        <v/>
      </c>
      <c r="Q107" s="26">
        <f>IFERROR(VLOOKUP($C107,USTAWIENIA!$E$2:$H$8,4,FALSE),58)</f>
        <v/>
      </c>
      <c r="R107" s="26">
        <f>IF(1&lt;=$Q107,INDEX('BAZA PRAC'!$D$4:$D$61,$P107-4+1),"")</f>
        <v/>
      </c>
      <c r="S107" s="26">
        <f>IF(2&lt;=$Q107,INDEX('BAZA PRAC'!$D$4:$D$61,$P107-4+2),"")</f>
        <v/>
      </c>
      <c r="T107" s="26">
        <f>IF(3&lt;=$Q107,INDEX('BAZA PRAC'!$D$4:$D$61,$P107-4+3),"")</f>
        <v/>
      </c>
      <c r="U107" s="26">
        <f>IF(4&lt;=$Q107,INDEX('BAZA PRAC'!$D$4:$D$61,$P107-4+4),"")</f>
        <v/>
      </c>
      <c r="V107" s="26">
        <f>IF(5&lt;=$Q107,INDEX('BAZA PRAC'!$D$4:$D$61,$P107-4+5),"")</f>
        <v/>
      </c>
      <c r="W107" s="26">
        <f>IF(6&lt;=$Q107,INDEX('BAZA PRAC'!$D$4:$D$61,$P107-4+6),"")</f>
        <v/>
      </c>
      <c r="X107" s="26">
        <f>IF(7&lt;=$Q107,INDEX('BAZA PRAC'!$D$4:$D$61,$P107-4+7),"")</f>
        <v/>
      </c>
      <c r="Y107" s="26">
        <f>IF(8&lt;=$Q107,INDEX('BAZA PRAC'!$D$4:$D$61,$P107-4+8),"")</f>
        <v/>
      </c>
      <c r="Z107" s="26">
        <f>IF(9&lt;=$Q107,INDEX('BAZA PRAC'!$D$4:$D$61,$P107-4+9),"")</f>
        <v/>
      </c>
      <c r="AA107" s="26">
        <f>IF(10&lt;=$Q107,INDEX('BAZA PRAC'!$D$4:$D$61,$P107-4+10),"")</f>
        <v/>
      </c>
      <c r="AB107" s="26">
        <f>IF(11&lt;=$Q107,INDEX('BAZA PRAC'!$D$4:$D$61,$P107-4+11),"")</f>
        <v/>
      </c>
      <c r="AC107" s="26">
        <f>IF(12&lt;=$Q107,INDEX('BAZA PRAC'!$D$4:$D$61,$P107-4+12),"")</f>
        <v/>
      </c>
      <c r="AD107" s="26">
        <f>IF(13&lt;=$Q107,INDEX('BAZA PRAC'!$D$4:$D$61,$P107-4+13),"")</f>
        <v/>
      </c>
      <c r="AE107" s="26">
        <f>IF(14&lt;=$Q107,INDEX('BAZA PRAC'!$D$4:$D$61,$P107-4+14),"")</f>
        <v/>
      </c>
      <c r="AF107" s="26">
        <f>IF(15&lt;=$Q107,INDEX('BAZA PRAC'!$D$4:$D$61,$P107-4+15),"")</f>
        <v/>
      </c>
      <c r="AG107" s="26">
        <f>IF(16&lt;=$Q107,INDEX('BAZA PRAC'!$D$4:$D$61,$P107-4+16),"")</f>
        <v/>
      </c>
      <c r="AH107" s="26">
        <f>IF(17&lt;=$Q107,INDEX('BAZA PRAC'!$D$4:$D$61,$P107-4+17),"")</f>
        <v/>
      </c>
      <c r="AI107" s="26">
        <f>IF(18&lt;=$Q107,INDEX('BAZA PRAC'!$D$4:$D$61,$P107-4+18),"")</f>
        <v/>
      </c>
      <c r="AJ107" s="26">
        <f>IF(19&lt;=$Q107,INDEX('BAZA PRAC'!$D$4:$D$61,$P107-4+19),"")</f>
        <v/>
      </c>
      <c r="AK107" s="26">
        <f>IF(20&lt;=$Q107,INDEX('BAZA PRAC'!$D$4:$D$61,$P107-4+20),"")</f>
        <v/>
      </c>
      <c r="AL107" s="26">
        <f>IF(21&lt;=$Q107,INDEX('BAZA PRAC'!$D$4:$D$61,$P107-4+21),"")</f>
        <v/>
      </c>
      <c r="AM107" s="26">
        <f>IF(22&lt;=$Q107,INDEX('BAZA PRAC'!$D$4:$D$61,$P107-4+22),"")</f>
        <v/>
      </c>
      <c r="AN107" s="26">
        <f>IF(23&lt;=$Q107,INDEX('BAZA PRAC'!$D$4:$D$61,$P107-4+23),"")</f>
        <v/>
      </c>
      <c r="AO107" s="26">
        <f>IF(24&lt;=$Q107,INDEX('BAZA PRAC'!$D$4:$D$61,$P107-4+24),"")</f>
        <v/>
      </c>
      <c r="AP107" s="26">
        <f>IF(25&lt;=$Q107,INDEX('BAZA PRAC'!$D$4:$D$61,$P107-4+25),"")</f>
        <v/>
      </c>
      <c r="AQ107" s="26">
        <f>IF(26&lt;=$Q107,INDEX('BAZA PRAC'!$D$4:$D$61,$P107-4+26),"")</f>
        <v/>
      </c>
      <c r="AR107" s="26">
        <f>IF(27&lt;=$Q107,INDEX('BAZA PRAC'!$D$4:$D$61,$P107-4+27),"")</f>
        <v/>
      </c>
      <c r="AS107" s="26">
        <f>IF(28&lt;=$Q107,INDEX('BAZA PRAC'!$D$4:$D$61,$P107-4+28),"")</f>
        <v/>
      </c>
      <c r="AT107" s="26">
        <f>IF(29&lt;=$Q107,INDEX('BAZA PRAC'!$D$4:$D$61,$P107-4+29),"")</f>
        <v/>
      </c>
      <c r="AU107" s="26">
        <f>IF(30&lt;=$Q107,INDEX('BAZA PRAC'!$D$4:$D$61,$P107-4+30),"")</f>
        <v/>
      </c>
      <c r="AV107" s="26">
        <f>IF(31&lt;=$Q107,INDEX('BAZA PRAC'!$D$4:$D$61,$P107-4+31),"")</f>
        <v/>
      </c>
      <c r="AW107" s="26">
        <f>IF(32&lt;=$Q107,INDEX('BAZA PRAC'!$D$4:$D$61,$P107-4+32),"")</f>
        <v/>
      </c>
      <c r="AX107" s="26">
        <f>IF(33&lt;=$Q107,INDEX('BAZA PRAC'!$D$4:$D$61,$P107-4+33),"")</f>
        <v/>
      </c>
      <c r="AY107" s="26">
        <f>IF(34&lt;=$Q107,INDEX('BAZA PRAC'!$D$4:$D$61,$P107-4+34),"")</f>
        <v/>
      </c>
      <c r="AZ107" s="26">
        <f>IF(35&lt;=$Q107,INDEX('BAZA PRAC'!$D$4:$D$61,$P107-4+35),"")</f>
        <v/>
      </c>
      <c r="BA107" s="26">
        <f>IF(36&lt;=$Q107,INDEX('BAZA PRAC'!$D$4:$D$61,$P107-4+36),"")</f>
        <v/>
      </c>
      <c r="BB107" s="26">
        <f>IF(37&lt;=$Q107,INDEX('BAZA PRAC'!$D$4:$D$61,$P107-4+37),"")</f>
        <v/>
      </c>
      <c r="BC107" s="26">
        <f>IF(38&lt;=$Q107,INDEX('BAZA PRAC'!$D$4:$D$61,$P107-4+38),"")</f>
        <v/>
      </c>
      <c r="BD107" s="26">
        <f>IF(39&lt;=$Q107,INDEX('BAZA PRAC'!$D$4:$D$61,$P107-4+39),"")</f>
        <v/>
      </c>
      <c r="BE107" s="26">
        <f>IF(40&lt;=$Q107,INDEX('BAZA PRAC'!$D$4:$D$61,$P107-4+40),"")</f>
        <v/>
      </c>
      <c r="BF107" s="26">
        <f>IF(41&lt;=$Q107,INDEX('BAZA PRAC'!$D$4:$D$61,$P107-4+41),"")</f>
        <v/>
      </c>
      <c r="BG107" s="26">
        <f>IF(42&lt;=$Q107,INDEX('BAZA PRAC'!$D$4:$D$61,$P107-4+42),"")</f>
        <v/>
      </c>
      <c r="BH107" s="26">
        <f>IF(43&lt;=$Q107,INDEX('BAZA PRAC'!$D$4:$D$61,$P107-4+43),"")</f>
        <v/>
      </c>
      <c r="BI107" s="26">
        <f>IF(44&lt;=$Q107,INDEX('BAZA PRAC'!$D$4:$D$61,$P107-4+44),"")</f>
        <v/>
      </c>
      <c r="BJ107" s="26">
        <f>IF(45&lt;=$Q107,INDEX('BAZA PRAC'!$D$4:$D$61,$P107-4+45),"")</f>
        <v/>
      </c>
      <c r="BK107" s="26">
        <f>IF(46&lt;=$Q107,INDEX('BAZA PRAC'!$D$4:$D$61,$P107-4+46),"")</f>
        <v/>
      </c>
      <c r="BL107" s="26">
        <f>IF(47&lt;=$Q107,INDEX('BAZA PRAC'!$D$4:$D$61,$P107-4+47),"")</f>
        <v/>
      </c>
      <c r="BM107" s="26">
        <f>IF(48&lt;=$Q107,INDEX('BAZA PRAC'!$D$4:$D$61,$P107-4+48),"")</f>
        <v/>
      </c>
      <c r="BN107" s="26">
        <f>IF(49&lt;=$Q107,INDEX('BAZA PRAC'!$D$4:$D$61,$P107-4+49),"")</f>
        <v/>
      </c>
      <c r="BO107" s="26">
        <f>IF(50&lt;=$Q107,INDEX('BAZA PRAC'!$D$4:$D$61,$P107-4+50),"")</f>
        <v/>
      </c>
      <c r="BP107" s="26">
        <f>IF(51&lt;=$Q107,INDEX('BAZA PRAC'!$D$4:$D$61,$P107-4+51),"")</f>
        <v/>
      </c>
      <c r="BQ107" s="26">
        <f>IF(52&lt;=$Q107,INDEX('BAZA PRAC'!$D$4:$D$61,$P107-4+52),"")</f>
        <v/>
      </c>
      <c r="BR107" s="26">
        <f>IF(53&lt;=$Q107,INDEX('BAZA PRAC'!$D$4:$D$61,$P107-4+53),"")</f>
        <v/>
      </c>
      <c r="BS107" s="26">
        <f>IF(54&lt;=$Q107,INDEX('BAZA PRAC'!$D$4:$D$61,$P107-4+54),"")</f>
        <v/>
      </c>
      <c r="BT107" s="26">
        <f>IF(55&lt;=$Q107,INDEX('BAZA PRAC'!$D$4:$D$61,$P107-4+55),"")</f>
        <v/>
      </c>
      <c r="BU107" s="26">
        <f>IF(56&lt;=$Q107,INDEX('BAZA PRAC'!$D$4:$D$61,$P107-4+56),"")</f>
        <v/>
      </c>
      <c r="BV107" s="26">
        <f>IF(57&lt;=$Q107,INDEX('BAZA PRAC'!$D$4:$D$61,$P107-4+57),"")</f>
        <v/>
      </c>
      <c r="BW107" s="26">
        <f>IF(58&lt;=$Q107,INDEX('BAZA PRAC'!$D$4:$D$61,$P107-4+58),"")</f>
        <v/>
      </c>
      <c r="BX107" s="20" t="n"/>
      <c r="BY107" s="20" t="n"/>
    </row>
    <row r="108">
      <c r="A108" s="27">
        <f>IF($D108="","",COUNTA($D$11:$D108))</f>
        <v/>
      </c>
      <c r="B108" s="27">
        <f>IF($BX108&lt;&gt;"",$BX108,IF($D108="","",IFERROR(INDEX('BAZA PRAC'!$A$4:$A$61,MATCH($D108,'BAZA PRAC'!$D$4:$D$61,0)),"")))</f>
        <v/>
      </c>
      <c r="C108" s="20" t="n"/>
      <c r="D108" s="21" t="n"/>
      <c r="E108" s="27">
        <f>IF($BY108&lt;&gt;"",$BY108,IF($D108="","",IFERROR(INDEX('BAZA PRAC'!$E$4:$E$61,MATCH($D108,'BAZA PRAC'!$D$4:$D$61,0)),"")))</f>
        <v/>
      </c>
      <c r="F108" s="22" t="n"/>
      <c r="G108" s="23" t="n"/>
      <c r="H108" s="23" t="n"/>
      <c r="I108" s="23" t="n"/>
      <c r="J108" s="28">
        <f>IF($D108="","",N(G108)+N(H108)+N(I108))</f>
        <v/>
      </c>
      <c r="K108" s="28">
        <f>IF($D108="","",N(F108)*J108)</f>
        <v/>
      </c>
      <c r="L108" s="25" t="n"/>
      <c r="M108" s="28">
        <f>IF($D108="","",K108*(1-N(L108)))</f>
        <v/>
      </c>
      <c r="N108" s="21" t="n"/>
      <c r="P108" s="26">
        <f>IFERROR(VLOOKUP($C108,USTAWIENIA!$E$2:$H$8,3,FALSE),4)</f>
        <v/>
      </c>
      <c r="Q108" s="26">
        <f>IFERROR(VLOOKUP($C108,USTAWIENIA!$E$2:$H$8,4,FALSE),58)</f>
        <v/>
      </c>
      <c r="R108" s="26">
        <f>IF(1&lt;=$Q108,INDEX('BAZA PRAC'!$D$4:$D$61,$P108-4+1),"")</f>
        <v/>
      </c>
      <c r="S108" s="26">
        <f>IF(2&lt;=$Q108,INDEX('BAZA PRAC'!$D$4:$D$61,$P108-4+2),"")</f>
        <v/>
      </c>
      <c r="T108" s="26">
        <f>IF(3&lt;=$Q108,INDEX('BAZA PRAC'!$D$4:$D$61,$P108-4+3),"")</f>
        <v/>
      </c>
      <c r="U108" s="26">
        <f>IF(4&lt;=$Q108,INDEX('BAZA PRAC'!$D$4:$D$61,$P108-4+4),"")</f>
        <v/>
      </c>
      <c r="V108" s="26">
        <f>IF(5&lt;=$Q108,INDEX('BAZA PRAC'!$D$4:$D$61,$P108-4+5),"")</f>
        <v/>
      </c>
      <c r="W108" s="26">
        <f>IF(6&lt;=$Q108,INDEX('BAZA PRAC'!$D$4:$D$61,$P108-4+6),"")</f>
        <v/>
      </c>
      <c r="X108" s="26">
        <f>IF(7&lt;=$Q108,INDEX('BAZA PRAC'!$D$4:$D$61,$P108-4+7),"")</f>
        <v/>
      </c>
      <c r="Y108" s="26">
        <f>IF(8&lt;=$Q108,INDEX('BAZA PRAC'!$D$4:$D$61,$P108-4+8),"")</f>
        <v/>
      </c>
      <c r="Z108" s="26">
        <f>IF(9&lt;=$Q108,INDEX('BAZA PRAC'!$D$4:$D$61,$P108-4+9),"")</f>
        <v/>
      </c>
      <c r="AA108" s="26">
        <f>IF(10&lt;=$Q108,INDEX('BAZA PRAC'!$D$4:$D$61,$P108-4+10),"")</f>
        <v/>
      </c>
      <c r="AB108" s="26">
        <f>IF(11&lt;=$Q108,INDEX('BAZA PRAC'!$D$4:$D$61,$P108-4+11),"")</f>
        <v/>
      </c>
      <c r="AC108" s="26">
        <f>IF(12&lt;=$Q108,INDEX('BAZA PRAC'!$D$4:$D$61,$P108-4+12),"")</f>
        <v/>
      </c>
      <c r="AD108" s="26">
        <f>IF(13&lt;=$Q108,INDEX('BAZA PRAC'!$D$4:$D$61,$P108-4+13),"")</f>
        <v/>
      </c>
      <c r="AE108" s="26">
        <f>IF(14&lt;=$Q108,INDEX('BAZA PRAC'!$D$4:$D$61,$P108-4+14),"")</f>
        <v/>
      </c>
      <c r="AF108" s="26">
        <f>IF(15&lt;=$Q108,INDEX('BAZA PRAC'!$D$4:$D$61,$P108-4+15),"")</f>
        <v/>
      </c>
      <c r="AG108" s="26">
        <f>IF(16&lt;=$Q108,INDEX('BAZA PRAC'!$D$4:$D$61,$P108-4+16),"")</f>
        <v/>
      </c>
      <c r="AH108" s="26">
        <f>IF(17&lt;=$Q108,INDEX('BAZA PRAC'!$D$4:$D$61,$P108-4+17),"")</f>
        <v/>
      </c>
      <c r="AI108" s="26">
        <f>IF(18&lt;=$Q108,INDEX('BAZA PRAC'!$D$4:$D$61,$P108-4+18),"")</f>
        <v/>
      </c>
      <c r="AJ108" s="26">
        <f>IF(19&lt;=$Q108,INDEX('BAZA PRAC'!$D$4:$D$61,$P108-4+19),"")</f>
        <v/>
      </c>
      <c r="AK108" s="26">
        <f>IF(20&lt;=$Q108,INDEX('BAZA PRAC'!$D$4:$D$61,$P108-4+20),"")</f>
        <v/>
      </c>
      <c r="AL108" s="26">
        <f>IF(21&lt;=$Q108,INDEX('BAZA PRAC'!$D$4:$D$61,$P108-4+21),"")</f>
        <v/>
      </c>
      <c r="AM108" s="26">
        <f>IF(22&lt;=$Q108,INDEX('BAZA PRAC'!$D$4:$D$61,$P108-4+22),"")</f>
        <v/>
      </c>
      <c r="AN108" s="26">
        <f>IF(23&lt;=$Q108,INDEX('BAZA PRAC'!$D$4:$D$61,$P108-4+23),"")</f>
        <v/>
      </c>
      <c r="AO108" s="26">
        <f>IF(24&lt;=$Q108,INDEX('BAZA PRAC'!$D$4:$D$61,$P108-4+24),"")</f>
        <v/>
      </c>
      <c r="AP108" s="26">
        <f>IF(25&lt;=$Q108,INDEX('BAZA PRAC'!$D$4:$D$61,$P108-4+25),"")</f>
        <v/>
      </c>
      <c r="AQ108" s="26">
        <f>IF(26&lt;=$Q108,INDEX('BAZA PRAC'!$D$4:$D$61,$P108-4+26),"")</f>
        <v/>
      </c>
      <c r="AR108" s="26">
        <f>IF(27&lt;=$Q108,INDEX('BAZA PRAC'!$D$4:$D$61,$P108-4+27),"")</f>
        <v/>
      </c>
      <c r="AS108" s="26">
        <f>IF(28&lt;=$Q108,INDEX('BAZA PRAC'!$D$4:$D$61,$P108-4+28),"")</f>
        <v/>
      </c>
      <c r="AT108" s="26">
        <f>IF(29&lt;=$Q108,INDEX('BAZA PRAC'!$D$4:$D$61,$P108-4+29),"")</f>
        <v/>
      </c>
      <c r="AU108" s="26">
        <f>IF(30&lt;=$Q108,INDEX('BAZA PRAC'!$D$4:$D$61,$P108-4+30),"")</f>
        <v/>
      </c>
      <c r="AV108" s="26">
        <f>IF(31&lt;=$Q108,INDEX('BAZA PRAC'!$D$4:$D$61,$P108-4+31),"")</f>
        <v/>
      </c>
      <c r="AW108" s="26">
        <f>IF(32&lt;=$Q108,INDEX('BAZA PRAC'!$D$4:$D$61,$P108-4+32),"")</f>
        <v/>
      </c>
      <c r="AX108" s="26">
        <f>IF(33&lt;=$Q108,INDEX('BAZA PRAC'!$D$4:$D$61,$P108-4+33),"")</f>
        <v/>
      </c>
      <c r="AY108" s="26">
        <f>IF(34&lt;=$Q108,INDEX('BAZA PRAC'!$D$4:$D$61,$P108-4+34),"")</f>
        <v/>
      </c>
      <c r="AZ108" s="26">
        <f>IF(35&lt;=$Q108,INDEX('BAZA PRAC'!$D$4:$D$61,$P108-4+35),"")</f>
        <v/>
      </c>
      <c r="BA108" s="26">
        <f>IF(36&lt;=$Q108,INDEX('BAZA PRAC'!$D$4:$D$61,$P108-4+36),"")</f>
        <v/>
      </c>
      <c r="BB108" s="26">
        <f>IF(37&lt;=$Q108,INDEX('BAZA PRAC'!$D$4:$D$61,$P108-4+37),"")</f>
        <v/>
      </c>
      <c r="BC108" s="26">
        <f>IF(38&lt;=$Q108,INDEX('BAZA PRAC'!$D$4:$D$61,$P108-4+38),"")</f>
        <v/>
      </c>
      <c r="BD108" s="26">
        <f>IF(39&lt;=$Q108,INDEX('BAZA PRAC'!$D$4:$D$61,$P108-4+39),"")</f>
        <v/>
      </c>
      <c r="BE108" s="26">
        <f>IF(40&lt;=$Q108,INDEX('BAZA PRAC'!$D$4:$D$61,$P108-4+40),"")</f>
        <v/>
      </c>
      <c r="BF108" s="26">
        <f>IF(41&lt;=$Q108,INDEX('BAZA PRAC'!$D$4:$D$61,$P108-4+41),"")</f>
        <v/>
      </c>
      <c r="BG108" s="26">
        <f>IF(42&lt;=$Q108,INDEX('BAZA PRAC'!$D$4:$D$61,$P108-4+42),"")</f>
        <v/>
      </c>
      <c r="BH108" s="26">
        <f>IF(43&lt;=$Q108,INDEX('BAZA PRAC'!$D$4:$D$61,$P108-4+43),"")</f>
        <v/>
      </c>
      <c r="BI108" s="26">
        <f>IF(44&lt;=$Q108,INDEX('BAZA PRAC'!$D$4:$D$61,$P108-4+44),"")</f>
        <v/>
      </c>
      <c r="BJ108" s="26">
        <f>IF(45&lt;=$Q108,INDEX('BAZA PRAC'!$D$4:$D$61,$P108-4+45),"")</f>
        <v/>
      </c>
      <c r="BK108" s="26">
        <f>IF(46&lt;=$Q108,INDEX('BAZA PRAC'!$D$4:$D$61,$P108-4+46),"")</f>
        <v/>
      </c>
      <c r="BL108" s="26">
        <f>IF(47&lt;=$Q108,INDEX('BAZA PRAC'!$D$4:$D$61,$P108-4+47),"")</f>
        <v/>
      </c>
      <c r="BM108" s="26">
        <f>IF(48&lt;=$Q108,INDEX('BAZA PRAC'!$D$4:$D$61,$P108-4+48),"")</f>
        <v/>
      </c>
      <c r="BN108" s="26">
        <f>IF(49&lt;=$Q108,INDEX('BAZA PRAC'!$D$4:$D$61,$P108-4+49),"")</f>
        <v/>
      </c>
      <c r="BO108" s="26">
        <f>IF(50&lt;=$Q108,INDEX('BAZA PRAC'!$D$4:$D$61,$P108-4+50),"")</f>
        <v/>
      </c>
      <c r="BP108" s="26">
        <f>IF(51&lt;=$Q108,INDEX('BAZA PRAC'!$D$4:$D$61,$P108-4+51),"")</f>
        <v/>
      </c>
      <c r="BQ108" s="26">
        <f>IF(52&lt;=$Q108,INDEX('BAZA PRAC'!$D$4:$D$61,$P108-4+52),"")</f>
        <v/>
      </c>
      <c r="BR108" s="26">
        <f>IF(53&lt;=$Q108,INDEX('BAZA PRAC'!$D$4:$D$61,$P108-4+53),"")</f>
        <v/>
      </c>
      <c r="BS108" s="26">
        <f>IF(54&lt;=$Q108,INDEX('BAZA PRAC'!$D$4:$D$61,$P108-4+54),"")</f>
        <v/>
      </c>
      <c r="BT108" s="26">
        <f>IF(55&lt;=$Q108,INDEX('BAZA PRAC'!$D$4:$D$61,$P108-4+55),"")</f>
        <v/>
      </c>
      <c r="BU108" s="26">
        <f>IF(56&lt;=$Q108,INDEX('BAZA PRAC'!$D$4:$D$61,$P108-4+56),"")</f>
        <v/>
      </c>
      <c r="BV108" s="26">
        <f>IF(57&lt;=$Q108,INDEX('BAZA PRAC'!$D$4:$D$61,$P108-4+57),"")</f>
        <v/>
      </c>
      <c r="BW108" s="26">
        <f>IF(58&lt;=$Q108,INDEX('BAZA PRAC'!$D$4:$D$61,$P108-4+58),"")</f>
        <v/>
      </c>
      <c r="BX108" s="20" t="n"/>
      <c r="BY108" s="20" t="n"/>
    </row>
    <row r="109">
      <c r="A109" s="19">
        <f>IF($D109="","",COUNTA($D$11:$D109))</f>
        <v/>
      </c>
      <c r="B109" s="19">
        <f>IF($BX109&lt;&gt;"",$BX109,IF($D109="","",IFERROR(INDEX('BAZA PRAC'!$A$4:$A$61,MATCH($D109,'BAZA PRAC'!$D$4:$D$61,0)),"")))</f>
        <v/>
      </c>
      <c r="C109" s="20" t="n"/>
      <c r="D109" s="21" t="n"/>
      <c r="E109" s="19">
        <f>IF($BY109&lt;&gt;"",$BY109,IF($D109="","",IFERROR(INDEX('BAZA PRAC'!$E$4:$E$61,MATCH($D109,'BAZA PRAC'!$D$4:$D$61,0)),"")))</f>
        <v/>
      </c>
      <c r="F109" s="22" t="n"/>
      <c r="G109" s="23" t="n"/>
      <c r="H109" s="23" t="n"/>
      <c r="I109" s="23" t="n"/>
      <c r="J109" s="24">
        <f>IF($D109="","",N(G109)+N(H109)+N(I109))</f>
        <v/>
      </c>
      <c r="K109" s="24">
        <f>IF($D109="","",N(F109)*J109)</f>
        <v/>
      </c>
      <c r="L109" s="25" t="n"/>
      <c r="M109" s="24">
        <f>IF($D109="","",K109*(1-N(L109)))</f>
        <v/>
      </c>
      <c r="N109" s="21" t="n"/>
      <c r="P109" s="26">
        <f>IFERROR(VLOOKUP($C109,USTAWIENIA!$E$2:$H$8,3,FALSE),4)</f>
        <v/>
      </c>
      <c r="Q109" s="26">
        <f>IFERROR(VLOOKUP($C109,USTAWIENIA!$E$2:$H$8,4,FALSE),58)</f>
        <v/>
      </c>
      <c r="R109" s="26">
        <f>IF(1&lt;=$Q109,INDEX('BAZA PRAC'!$D$4:$D$61,$P109-4+1),"")</f>
        <v/>
      </c>
      <c r="S109" s="26">
        <f>IF(2&lt;=$Q109,INDEX('BAZA PRAC'!$D$4:$D$61,$P109-4+2),"")</f>
        <v/>
      </c>
      <c r="T109" s="26">
        <f>IF(3&lt;=$Q109,INDEX('BAZA PRAC'!$D$4:$D$61,$P109-4+3),"")</f>
        <v/>
      </c>
      <c r="U109" s="26">
        <f>IF(4&lt;=$Q109,INDEX('BAZA PRAC'!$D$4:$D$61,$P109-4+4),"")</f>
        <v/>
      </c>
      <c r="V109" s="26">
        <f>IF(5&lt;=$Q109,INDEX('BAZA PRAC'!$D$4:$D$61,$P109-4+5),"")</f>
        <v/>
      </c>
      <c r="W109" s="26">
        <f>IF(6&lt;=$Q109,INDEX('BAZA PRAC'!$D$4:$D$61,$P109-4+6),"")</f>
        <v/>
      </c>
      <c r="X109" s="26">
        <f>IF(7&lt;=$Q109,INDEX('BAZA PRAC'!$D$4:$D$61,$P109-4+7),"")</f>
        <v/>
      </c>
      <c r="Y109" s="26">
        <f>IF(8&lt;=$Q109,INDEX('BAZA PRAC'!$D$4:$D$61,$P109-4+8),"")</f>
        <v/>
      </c>
      <c r="Z109" s="26">
        <f>IF(9&lt;=$Q109,INDEX('BAZA PRAC'!$D$4:$D$61,$P109-4+9),"")</f>
        <v/>
      </c>
      <c r="AA109" s="26">
        <f>IF(10&lt;=$Q109,INDEX('BAZA PRAC'!$D$4:$D$61,$P109-4+10),"")</f>
        <v/>
      </c>
      <c r="AB109" s="26">
        <f>IF(11&lt;=$Q109,INDEX('BAZA PRAC'!$D$4:$D$61,$P109-4+11),"")</f>
        <v/>
      </c>
      <c r="AC109" s="26">
        <f>IF(12&lt;=$Q109,INDEX('BAZA PRAC'!$D$4:$D$61,$P109-4+12),"")</f>
        <v/>
      </c>
      <c r="AD109" s="26">
        <f>IF(13&lt;=$Q109,INDEX('BAZA PRAC'!$D$4:$D$61,$P109-4+13),"")</f>
        <v/>
      </c>
      <c r="AE109" s="26">
        <f>IF(14&lt;=$Q109,INDEX('BAZA PRAC'!$D$4:$D$61,$P109-4+14),"")</f>
        <v/>
      </c>
      <c r="AF109" s="26">
        <f>IF(15&lt;=$Q109,INDEX('BAZA PRAC'!$D$4:$D$61,$P109-4+15),"")</f>
        <v/>
      </c>
      <c r="AG109" s="26">
        <f>IF(16&lt;=$Q109,INDEX('BAZA PRAC'!$D$4:$D$61,$P109-4+16),"")</f>
        <v/>
      </c>
      <c r="AH109" s="26">
        <f>IF(17&lt;=$Q109,INDEX('BAZA PRAC'!$D$4:$D$61,$P109-4+17),"")</f>
        <v/>
      </c>
      <c r="AI109" s="26">
        <f>IF(18&lt;=$Q109,INDEX('BAZA PRAC'!$D$4:$D$61,$P109-4+18),"")</f>
        <v/>
      </c>
      <c r="AJ109" s="26">
        <f>IF(19&lt;=$Q109,INDEX('BAZA PRAC'!$D$4:$D$61,$P109-4+19),"")</f>
        <v/>
      </c>
      <c r="AK109" s="26">
        <f>IF(20&lt;=$Q109,INDEX('BAZA PRAC'!$D$4:$D$61,$P109-4+20),"")</f>
        <v/>
      </c>
      <c r="AL109" s="26">
        <f>IF(21&lt;=$Q109,INDEX('BAZA PRAC'!$D$4:$D$61,$P109-4+21),"")</f>
        <v/>
      </c>
      <c r="AM109" s="26">
        <f>IF(22&lt;=$Q109,INDEX('BAZA PRAC'!$D$4:$D$61,$P109-4+22),"")</f>
        <v/>
      </c>
      <c r="AN109" s="26">
        <f>IF(23&lt;=$Q109,INDEX('BAZA PRAC'!$D$4:$D$61,$P109-4+23),"")</f>
        <v/>
      </c>
      <c r="AO109" s="26">
        <f>IF(24&lt;=$Q109,INDEX('BAZA PRAC'!$D$4:$D$61,$P109-4+24),"")</f>
        <v/>
      </c>
      <c r="AP109" s="26">
        <f>IF(25&lt;=$Q109,INDEX('BAZA PRAC'!$D$4:$D$61,$P109-4+25),"")</f>
        <v/>
      </c>
      <c r="AQ109" s="26">
        <f>IF(26&lt;=$Q109,INDEX('BAZA PRAC'!$D$4:$D$61,$P109-4+26),"")</f>
        <v/>
      </c>
      <c r="AR109" s="26">
        <f>IF(27&lt;=$Q109,INDEX('BAZA PRAC'!$D$4:$D$61,$P109-4+27),"")</f>
        <v/>
      </c>
      <c r="AS109" s="26">
        <f>IF(28&lt;=$Q109,INDEX('BAZA PRAC'!$D$4:$D$61,$P109-4+28),"")</f>
        <v/>
      </c>
      <c r="AT109" s="26">
        <f>IF(29&lt;=$Q109,INDEX('BAZA PRAC'!$D$4:$D$61,$P109-4+29),"")</f>
        <v/>
      </c>
      <c r="AU109" s="26">
        <f>IF(30&lt;=$Q109,INDEX('BAZA PRAC'!$D$4:$D$61,$P109-4+30),"")</f>
        <v/>
      </c>
      <c r="AV109" s="26">
        <f>IF(31&lt;=$Q109,INDEX('BAZA PRAC'!$D$4:$D$61,$P109-4+31),"")</f>
        <v/>
      </c>
      <c r="AW109" s="26">
        <f>IF(32&lt;=$Q109,INDEX('BAZA PRAC'!$D$4:$D$61,$P109-4+32),"")</f>
        <v/>
      </c>
      <c r="AX109" s="26">
        <f>IF(33&lt;=$Q109,INDEX('BAZA PRAC'!$D$4:$D$61,$P109-4+33),"")</f>
        <v/>
      </c>
      <c r="AY109" s="26">
        <f>IF(34&lt;=$Q109,INDEX('BAZA PRAC'!$D$4:$D$61,$P109-4+34),"")</f>
        <v/>
      </c>
      <c r="AZ109" s="26">
        <f>IF(35&lt;=$Q109,INDEX('BAZA PRAC'!$D$4:$D$61,$P109-4+35),"")</f>
        <v/>
      </c>
      <c r="BA109" s="26">
        <f>IF(36&lt;=$Q109,INDEX('BAZA PRAC'!$D$4:$D$61,$P109-4+36),"")</f>
        <v/>
      </c>
      <c r="BB109" s="26">
        <f>IF(37&lt;=$Q109,INDEX('BAZA PRAC'!$D$4:$D$61,$P109-4+37),"")</f>
        <v/>
      </c>
      <c r="BC109" s="26">
        <f>IF(38&lt;=$Q109,INDEX('BAZA PRAC'!$D$4:$D$61,$P109-4+38),"")</f>
        <v/>
      </c>
      <c r="BD109" s="26">
        <f>IF(39&lt;=$Q109,INDEX('BAZA PRAC'!$D$4:$D$61,$P109-4+39),"")</f>
        <v/>
      </c>
      <c r="BE109" s="26">
        <f>IF(40&lt;=$Q109,INDEX('BAZA PRAC'!$D$4:$D$61,$P109-4+40),"")</f>
        <v/>
      </c>
      <c r="BF109" s="26">
        <f>IF(41&lt;=$Q109,INDEX('BAZA PRAC'!$D$4:$D$61,$P109-4+41),"")</f>
        <v/>
      </c>
      <c r="BG109" s="26">
        <f>IF(42&lt;=$Q109,INDEX('BAZA PRAC'!$D$4:$D$61,$P109-4+42),"")</f>
        <v/>
      </c>
      <c r="BH109" s="26">
        <f>IF(43&lt;=$Q109,INDEX('BAZA PRAC'!$D$4:$D$61,$P109-4+43),"")</f>
        <v/>
      </c>
      <c r="BI109" s="26">
        <f>IF(44&lt;=$Q109,INDEX('BAZA PRAC'!$D$4:$D$61,$P109-4+44),"")</f>
        <v/>
      </c>
      <c r="BJ109" s="26">
        <f>IF(45&lt;=$Q109,INDEX('BAZA PRAC'!$D$4:$D$61,$P109-4+45),"")</f>
        <v/>
      </c>
      <c r="BK109" s="26">
        <f>IF(46&lt;=$Q109,INDEX('BAZA PRAC'!$D$4:$D$61,$P109-4+46),"")</f>
        <v/>
      </c>
      <c r="BL109" s="26">
        <f>IF(47&lt;=$Q109,INDEX('BAZA PRAC'!$D$4:$D$61,$P109-4+47),"")</f>
        <v/>
      </c>
      <c r="BM109" s="26">
        <f>IF(48&lt;=$Q109,INDEX('BAZA PRAC'!$D$4:$D$61,$P109-4+48),"")</f>
        <v/>
      </c>
      <c r="BN109" s="26">
        <f>IF(49&lt;=$Q109,INDEX('BAZA PRAC'!$D$4:$D$61,$P109-4+49),"")</f>
        <v/>
      </c>
      <c r="BO109" s="26">
        <f>IF(50&lt;=$Q109,INDEX('BAZA PRAC'!$D$4:$D$61,$P109-4+50),"")</f>
        <v/>
      </c>
      <c r="BP109" s="26">
        <f>IF(51&lt;=$Q109,INDEX('BAZA PRAC'!$D$4:$D$61,$P109-4+51),"")</f>
        <v/>
      </c>
      <c r="BQ109" s="26">
        <f>IF(52&lt;=$Q109,INDEX('BAZA PRAC'!$D$4:$D$61,$P109-4+52),"")</f>
        <v/>
      </c>
      <c r="BR109" s="26">
        <f>IF(53&lt;=$Q109,INDEX('BAZA PRAC'!$D$4:$D$61,$P109-4+53),"")</f>
        <v/>
      </c>
      <c r="BS109" s="26">
        <f>IF(54&lt;=$Q109,INDEX('BAZA PRAC'!$D$4:$D$61,$P109-4+54),"")</f>
        <v/>
      </c>
      <c r="BT109" s="26">
        <f>IF(55&lt;=$Q109,INDEX('BAZA PRAC'!$D$4:$D$61,$P109-4+55),"")</f>
        <v/>
      </c>
      <c r="BU109" s="26">
        <f>IF(56&lt;=$Q109,INDEX('BAZA PRAC'!$D$4:$D$61,$P109-4+56),"")</f>
        <v/>
      </c>
      <c r="BV109" s="26">
        <f>IF(57&lt;=$Q109,INDEX('BAZA PRAC'!$D$4:$D$61,$P109-4+57),"")</f>
        <v/>
      </c>
      <c r="BW109" s="26">
        <f>IF(58&lt;=$Q109,INDEX('BAZA PRAC'!$D$4:$D$61,$P109-4+58),"")</f>
        <v/>
      </c>
      <c r="BX109" s="20" t="n"/>
      <c r="BY109" s="20" t="n"/>
    </row>
    <row r="110">
      <c r="A110" s="27">
        <f>IF($D110="","",COUNTA($D$11:$D110))</f>
        <v/>
      </c>
      <c r="B110" s="27">
        <f>IF($BX110&lt;&gt;"",$BX110,IF($D110="","",IFERROR(INDEX('BAZA PRAC'!$A$4:$A$61,MATCH($D110,'BAZA PRAC'!$D$4:$D$61,0)),"")))</f>
        <v/>
      </c>
      <c r="C110" s="20" t="n"/>
      <c r="D110" s="21" t="n"/>
      <c r="E110" s="27">
        <f>IF($BY110&lt;&gt;"",$BY110,IF($D110="","",IFERROR(INDEX('BAZA PRAC'!$E$4:$E$61,MATCH($D110,'BAZA PRAC'!$D$4:$D$61,0)),"")))</f>
        <v/>
      </c>
      <c r="F110" s="22" t="n"/>
      <c r="G110" s="23" t="n"/>
      <c r="H110" s="23" t="n"/>
      <c r="I110" s="23" t="n"/>
      <c r="J110" s="28">
        <f>IF($D110="","",N(G110)+N(H110)+N(I110))</f>
        <v/>
      </c>
      <c r="K110" s="28">
        <f>IF($D110="","",N(F110)*J110)</f>
        <v/>
      </c>
      <c r="L110" s="25" t="n"/>
      <c r="M110" s="28">
        <f>IF($D110="","",K110*(1-N(L110)))</f>
        <v/>
      </c>
      <c r="N110" s="21" t="n"/>
      <c r="P110" s="26">
        <f>IFERROR(VLOOKUP($C110,USTAWIENIA!$E$2:$H$8,3,FALSE),4)</f>
        <v/>
      </c>
      <c r="Q110" s="26">
        <f>IFERROR(VLOOKUP($C110,USTAWIENIA!$E$2:$H$8,4,FALSE),58)</f>
        <v/>
      </c>
      <c r="R110" s="26">
        <f>IF(1&lt;=$Q110,INDEX('BAZA PRAC'!$D$4:$D$61,$P110-4+1),"")</f>
        <v/>
      </c>
      <c r="S110" s="26">
        <f>IF(2&lt;=$Q110,INDEX('BAZA PRAC'!$D$4:$D$61,$P110-4+2),"")</f>
        <v/>
      </c>
      <c r="T110" s="26">
        <f>IF(3&lt;=$Q110,INDEX('BAZA PRAC'!$D$4:$D$61,$P110-4+3),"")</f>
        <v/>
      </c>
      <c r="U110" s="26">
        <f>IF(4&lt;=$Q110,INDEX('BAZA PRAC'!$D$4:$D$61,$P110-4+4),"")</f>
        <v/>
      </c>
      <c r="V110" s="26">
        <f>IF(5&lt;=$Q110,INDEX('BAZA PRAC'!$D$4:$D$61,$P110-4+5),"")</f>
        <v/>
      </c>
      <c r="W110" s="26">
        <f>IF(6&lt;=$Q110,INDEX('BAZA PRAC'!$D$4:$D$61,$P110-4+6),"")</f>
        <v/>
      </c>
      <c r="X110" s="26">
        <f>IF(7&lt;=$Q110,INDEX('BAZA PRAC'!$D$4:$D$61,$P110-4+7),"")</f>
        <v/>
      </c>
      <c r="Y110" s="26">
        <f>IF(8&lt;=$Q110,INDEX('BAZA PRAC'!$D$4:$D$61,$P110-4+8),"")</f>
        <v/>
      </c>
      <c r="Z110" s="26">
        <f>IF(9&lt;=$Q110,INDEX('BAZA PRAC'!$D$4:$D$61,$P110-4+9),"")</f>
        <v/>
      </c>
      <c r="AA110" s="26">
        <f>IF(10&lt;=$Q110,INDEX('BAZA PRAC'!$D$4:$D$61,$P110-4+10),"")</f>
        <v/>
      </c>
      <c r="AB110" s="26">
        <f>IF(11&lt;=$Q110,INDEX('BAZA PRAC'!$D$4:$D$61,$P110-4+11),"")</f>
        <v/>
      </c>
      <c r="AC110" s="26">
        <f>IF(12&lt;=$Q110,INDEX('BAZA PRAC'!$D$4:$D$61,$P110-4+12),"")</f>
        <v/>
      </c>
      <c r="AD110" s="26">
        <f>IF(13&lt;=$Q110,INDEX('BAZA PRAC'!$D$4:$D$61,$P110-4+13),"")</f>
        <v/>
      </c>
      <c r="AE110" s="26">
        <f>IF(14&lt;=$Q110,INDEX('BAZA PRAC'!$D$4:$D$61,$P110-4+14),"")</f>
        <v/>
      </c>
      <c r="AF110" s="26">
        <f>IF(15&lt;=$Q110,INDEX('BAZA PRAC'!$D$4:$D$61,$P110-4+15),"")</f>
        <v/>
      </c>
      <c r="AG110" s="26">
        <f>IF(16&lt;=$Q110,INDEX('BAZA PRAC'!$D$4:$D$61,$P110-4+16),"")</f>
        <v/>
      </c>
      <c r="AH110" s="26">
        <f>IF(17&lt;=$Q110,INDEX('BAZA PRAC'!$D$4:$D$61,$P110-4+17),"")</f>
        <v/>
      </c>
      <c r="AI110" s="26">
        <f>IF(18&lt;=$Q110,INDEX('BAZA PRAC'!$D$4:$D$61,$P110-4+18),"")</f>
        <v/>
      </c>
      <c r="AJ110" s="26">
        <f>IF(19&lt;=$Q110,INDEX('BAZA PRAC'!$D$4:$D$61,$P110-4+19),"")</f>
        <v/>
      </c>
      <c r="AK110" s="26">
        <f>IF(20&lt;=$Q110,INDEX('BAZA PRAC'!$D$4:$D$61,$P110-4+20),"")</f>
        <v/>
      </c>
      <c r="AL110" s="26">
        <f>IF(21&lt;=$Q110,INDEX('BAZA PRAC'!$D$4:$D$61,$P110-4+21),"")</f>
        <v/>
      </c>
      <c r="AM110" s="26">
        <f>IF(22&lt;=$Q110,INDEX('BAZA PRAC'!$D$4:$D$61,$P110-4+22),"")</f>
        <v/>
      </c>
      <c r="AN110" s="26">
        <f>IF(23&lt;=$Q110,INDEX('BAZA PRAC'!$D$4:$D$61,$P110-4+23),"")</f>
        <v/>
      </c>
      <c r="AO110" s="26">
        <f>IF(24&lt;=$Q110,INDEX('BAZA PRAC'!$D$4:$D$61,$P110-4+24),"")</f>
        <v/>
      </c>
      <c r="AP110" s="26">
        <f>IF(25&lt;=$Q110,INDEX('BAZA PRAC'!$D$4:$D$61,$P110-4+25),"")</f>
        <v/>
      </c>
      <c r="AQ110" s="26">
        <f>IF(26&lt;=$Q110,INDEX('BAZA PRAC'!$D$4:$D$61,$P110-4+26),"")</f>
        <v/>
      </c>
      <c r="AR110" s="26">
        <f>IF(27&lt;=$Q110,INDEX('BAZA PRAC'!$D$4:$D$61,$P110-4+27),"")</f>
        <v/>
      </c>
      <c r="AS110" s="26">
        <f>IF(28&lt;=$Q110,INDEX('BAZA PRAC'!$D$4:$D$61,$P110-4+28),"")</f>
        <v/>
      </c>
      <c r="AT110" s="26">
        <f>IF(29&lt;=$Q110,INDEX('BAZA PRAC'!$D$4:$D$61,$P110-4+29),"")</f>
        <v/>
      </c>
      <c r="AU110" s="26">
        <f>IF(30&lt;=$Q110,INDEX('BAZA PRAC'!$D$4:$D$61,$P110-4+30),"")</f>
        <v/>
      </c>
      <c r="AV110" s="26">
        <f>IF(31&lt;=$Q110,INDEX('BAZA PRAC'!$D$4:$D$61,$P110-4+31),"")</f>
        <v/>
      </c>
      <c r="AW110" s="26">
        <f>IF(32&lt;=$Q110,INDEX('BAZA PRAC'!$D$4:$D$61,$P110-4+32),"")</f>
        <v/>
      </c>
      <c r="AX110" s="26">
        <f>IF(33&lt;=$Q110,INDEX('BAZA PRAC'!$D$4:$D$61,$P110-4+33),"")</f>
        <v/>
      </c>
      <c r="AY110" s="26">
        <f>IF(34&lt;=$Q110,INDEX('BAZA PRAC'!$D$4:$D$61,$P110-4+34),"")</f>
        <v/>
      </c>
      <c r="AZ110" s="26">
        <f>IF(35&lt;=$Q110,INDEX('BAZA PRAC'!$D$4:$D$61,$P110-4+35),"")</f>
        <v/>
      </c>
      <c r="BA110" s="26">
        <f>IF(36&lt;=$Q110,INDEX('BAZA PRAC'!$D$4:$D$61,$P110-4+36),"")</f>
        <v/>
      </c>
      <c r="BB110" s="26">
        <f>IF(37&lt;=$Q110,INDEX('BAZA PRAC'!$D$4:$D$61,$P110-4+37),"")</f>
        <v/>
      </c>
      <c r="BC110" s="26">
        <f>IF(38&lt;=$Q110,INDEX('BAZA PRAC'!$D$4:$D$61,$P110-4+38),"")</f>
        <v/>
      </c>
      <c r="BD110" s="26">
        <f>IF(39&lt;=$Q110,INDEX('BAZA PRAC'!$D$4:$D$61,$P110-4+39),"")</f>
        <v/>
      </c>
      <c r="BE110" s="26">
        <f>IF(40&lt;=$Q110,INDEX('BAZA PRAC'!$D$4:$D$61,$P110-4+40),"")</f>
        <v/>
      </c>
      <c r="BF110" s="26">
        <f>IF(41&lt;=$Q110,INDEX('BAZA PRAC'!$D$4:$D$61,$P110-4+41),"")</f>
        <v/>
      </c>
      <c r="BG110" s="26">
        <f>IF(42&lt;=$Q110,INDEX('BAZA PRAC'!$D$4:$D$61,$P110-4+42),"")</f>
        <v/>
      </c>
      <c r="BH110" s="26">
        <f>IF(43&lt;=$Q110,INDEX('BAZA PRAC'!$D$4:$D$61,$P110-4+43),"")</f>
        <v/>
      </c>
      <c r="BI110" s="26">
        <f>IF(44&lt;=$Q110,INDEX('BAZA PRAC'!$D$4:$D$61,$P110-4+44),"")</f>
        <v/>
      </c>
      <c r="BJ110" s="26">
        <f>IF(45&lt;=$Q110,INDEX('BAZA PRAC'!$D$4:$D$61,$P110-4+45),"")</f>
        <v/>
      </c>
      <c r="BK110" s="26">
        <f>IF(46&lt;=$Q110,INDEX('BAZA PRAC'!$D$4:$D$61,$P110-4+46),"")</f>
        <v/>
      </c>
      <c r="BL110" s="26">
        <f>IF(47&lt;=$Q110,INDEX('BAZA PRAC'!$D$4:$D$61,$P110-4+47),"")</f>
        <v/>
      </c>
      <c r="BM110" s="26">
        <f>IF(48&lt;=$Q110,INDEX('BAZA PRAC'!$D$4:$D$61,$P110-4+48),"")</f>
        <v/>
      </c>
      <c r="BN110" s="26">
        <f>IF(49&lt;=$Q110,INDEX('BAZA PRAC'!$D$4:$D$61,$P110-4+49),"")</f>
        <v/>
      </c>
      <c r="BO110" s="26">
        <f>IF(50&lt;=$Q110,INDEX('BAZA PRAC'!$D$4:$D$61,$P110-4+50),"")</f>
        <v/>
      </c>
      <c r="BP110" s="26">
        <f>IF(51&lt;=$Q110,INDEX('BAZA PRAC'!$D$4:$D$61,$P110-4+51),"")</f>
        <v/>
      </c>
      <c r="BQ110" s="26">
        <f>IF(52&lt;=$Q110,INDEX('BAZA PRAC'!$D$4:$D$61,$P110-4+52),"")</f>
        <v/>
      </c>
      <c r="BR110" s="26">
        <f>IF(53&lt;=$Q110,INDEX('BAZA PRAC'!$D$4:$D$61,$P110-4+53),"")</f>
        <v/>
      </c>
      <c r="BS110" s="26">
        <f>IF(54&lt;=$Q110,INDEX('BAZA PRAC'!$D$4:$D$61,$P110-4+54),"")</f>
        <v/>
      </c>
      <c r="BT110" s="26">
        <f>IF(55&lt;=$Q110,INDEX('BAZA PRAC'!$D$4:$D$61,$P110-4+55),"")</f>
        <v/>
      </c>
      <c r="BU110" s="26">
        <f>IF(56&lt;=$Q110,INDEX('BAZA PRAC'!$D$4:$D$61,$P110-4+56),"")</f>
        <v/>
      </c>
      <c r="BV110" s="26">
        <f>IF(57&lt;=$Q110,INDEX('BAZA PRAC'!$D$4:$D$61,$P110-4+57),"")</f>
        <v/>
      </c>
      <c r="BW110" s="26">
        <f>IF(58&lt;=$Q110,INDEX('BAZA PRAC'!$D$4:$D$61,$P110-4+58),"")</f>
        <v/>
      </c>
      <c r="BX110" s="20" t="n"/>
      <c r="BY110" s="20" t="n"/>
    </row>
    <row r="111">
      <c r="A111" s="19">
        <f>IF($D111="","",COUNTA($D$11:$D111))</f>
        <v/>
      </c>
      <c r="B111" s="19">
        <f>IF($BX111&lt;&gt;"",$BX111,IF($D111="","",IFERROR(INDEX('BAZA PRAC'!$A$4:$A$61,MATCH($D111,'BAZA PRAC'!$D$4:$D$61,0)),"")))</f>
        <v/>
      </c>
      <c r="C111" s="20" t="n"/>
      <c r="D111" s="21" t="n"/>
      <c r="E111" s="19">
        <f>IF($BY111&lt;&gt;"",$BY111,IF($D111="","",IFERROR(INDEX('BAZA PRAC'!$E$4:$E$61,MATCH($D111,'BAZA PRAC'!$D$4:$D$61,0)),"")))</f>
        <v/>
      </c>
      <c r="F111" s="22" t="n"/>
      <c r="G111" s="23" t="n"/>
      <c r="H111" s="23" t="n"/>
      <c r="I111" s="23" t="n"/>
      <c r="J111" s="24">
        <f>IF($D111="","",N(G111)+N(H111)+N(I111))</f>
        <v/>
      </c>
      <c r="K111" s="24">
        <f>IF($D111="","",N(F111)*J111)</f>
        <v/>
      </c>
      <c r="L111" s="25" t="n"/>
      <c r="M111" s="24">
        <f>IF($D111="","",K111*(1-N(L111)))</f>
        <v/>
      </c>
      <c r="N111" s="21" t="n"/>
      <c r="P111" s="26">
        <f>IFERROR(VLOOKUP($C111,USTAWIENIA!$E$2:$H$8,3,FALSE),4)</f>
        <v/>
      </c>
      <c r="Q111" s="26">
        <f>IFERROR(VLOOKUP($C111,USTAWIENIA!$E$2:$H$8,4,FALSE),58)</f>
        <v/>
      </c>
      <c r="R111" s="26">
        <f>IF(1&lt;=$Q111,INDEX('BAZA PRAC'!$D$4:$D$61,$P111-4+1),"")</f>
        <v/>
      </c>
      <c r="S111" s="26">
        <f>IF(2&lt;=$Q111,INDEX('BAZA PRAC'!$D$4:$D$61,$P111-4+2),"")</f>
        <v/>
      </c>
      <c r="T111" s="26">
        <f>IF(3&lt;=$Q111,INDEX('BAZA PRAC'!$D$4:$D$61,$P111-4+3),"")</f>
        <v/>
      </c>
      <c r="U111" s="26">
        <f>IF(4&lt;=$Q111,INDEX('BAZA PRAC'!$D$4:$D$61,$P111-4+4),"")</f>
        <v/>
      </c>
      <c r="V111" s="26">
        <f>IF(5&lt;=$Q111,INDEX('BAZA PRAC'!$D$4:$D$61,$P111-4+5),"")</f>
        <v/>
      </c>
      <c r="W111" s="26">
        <f>IF(6&lt;=$Q111,INDEX('BAZA PRAC'!$D$4:$D$61,$P111-4+6),"")</f>
        <v/>
      </c>
      <c r="X111" s="26">
        <f>IF(7&lt;=$Q111,INDEX('BAZA PRAC'!$D$4:$D$61,$P111-4+7),"")</f>
        <v/>
      </c>
      <c r="Y111" s="26">
        <f>IF(8&lt;=$Q111,INDEX('BAZA PRAC'!$D$4:$D$61,$P111-4+8),"")</f>
        <v/>
      </c>
      <c r="Z111" s="26">
        <f>IF(9&lt;=$Q111,INDEX('BAZA PRAC'!$D$4:$D$61,$P111-4+9),"")</f>
        <v/>
      </c>
      <c r="AA111" s="26">
        <f>IF(10&lt;=$Q111,INDEX('BAZA PRAC'!$D$4:$D$61,$P111-4+10),"")</f>
        <v/>
      </c>
      <c r="AB111" s="26">
        <f>IF(11&lt;=$Q111,INDEX('BAZA PRAC'!$D$4:$D$61,$P111-4+11),"")</f>
        <v/>
      </c>
      <c r="AC111" s="26">
        <f>IF(12&lt;=$Q111,INDEX('BAZA PRAC'!$D$4:$D$61,$P111-4+12),"")</f>
        <v/>
      </c>
      <c r="AD111" s="26">
        <f>IF(13&lt;=$Q111,INDEX('BAZA PRAC'!$D$4:$D$61,$P111-4+13),"")</f>
        <v/>
      </c>
      <c r="AE111" s="26">
        <f>IF(14&lt;=$Q111,INDEX('BAZA PRAC'!$D$4:$D$61,$P111-4+14),"")</f>
        <v/>
      </c>
      <c r="AF111" s="26">
        <f>IF(15&lt;=$Q111,INDEX('BAZA PRAC'!$D$4:$D$61,$P111-4+15),"")</f>
        <v/>
      </c>
      <c r="AG111" s="26">
        <f>IF(16&lt;=$Q111,INDEX('BAZA PRAC'!$D$4:$D$61,$P111-4+16),"")</f>
        <v/>
      </c>
      <c r="AH111" s="26">
        <f>IF(17&lt;=$Q111,INDEX('BAZA PRAC'!$D$4:$D$61,$P111-4+17),"")</f>
        <v/>
      </c>
      <c r="AI111" s="26">
        <f>IF(18&lt;=$Q111,INDEX('BAZA PRAC'!$D$4:$D$61,$P111-4+18),"")</f>
        <v/>
      </c>
      <c r="AJ111" s="26">
        <f>IF(19&lt;=$Q111,INDEX('BAZA PRAC'!$D$4:$D$61,$P111-4+19),"")</f>
        <v/>
      </c>
      <c r="AK111" s="26">
        <f>IF(20&lt;=$Q111,INDEX('BAZA PRAC'!$D$4:$D$61,$P111-4+20),"")</f>
        <v/>
      </c>
      <c r="AL111" s="26">
        <f>IF(21&lt;=$Q111,INDEX('BAZA PRAC'!$D$4:$D$61,$P111-4+21),"")</f>
        <v/>
      </c>
      <c r="AM111" s="26">
        <f>IF(22&lt;=$Q111,INDEX('BAZA PRAC'!$D$4:$D$61,$P111-4+22),"")</f>
        <v/>
      </c>
      <c r="AN111" s="26">
        <f>IF(23&lt;=$Q111,INDEX('BAZA PRAC'!$D$4:$D$61,$P111-4+23),"")</f>
        <v/>
      </c>
      <c r="AO111" s="26">
        <f>IF(24&lt;=$Q111,INDEX('BAZA PRAC'!$D$4:$D$61,$P111-4+24),"")</f>
        <v/>
      </c>
      <c r="AP111" s="26">
        <f>IF(25&lt;=$Q111,INDEX('BAZA PRAC'!$D$4:$D$61,$P111-4+25),"")</f>
        <v/>
      </c>
      <c r="AQ111" s="26">
        <f>IF(26&lt;=$Q111,INDEX('BAZA PRAC'!$D$4:$D$61,$P111-4+26),"")</f>
        <v/>
      </c>
      <c r="AR111" s="26">
        <f>IF(27&lt;=$Q111,INDEX('BAZA PRAC'!$D$4:$D$61,$P111-4+27),"")</f>
        <v/>
      </c>
      <c r="AS111" s="26">
        <f>IF(28&lt;=$Q111,INDEX('BAZA PRAC'!$D$4:$D$61,$P111-4+28),"")</f>
        <v/>
      </c>
      <c r="AT111" s="26">
        <f>IF(29&lt;=$Q111,INDEX('BAZA PRAC'!$D$4:$D$61,$P111-4+29),"")</f>
        <v/>
      </c>
      <c r="AU111" s="26">
        <f>IF(30&lt;=$Q111,INDEX('BAZA PRAC'!$D$4:$D$61,$P111-4+30),"")</f>
        <v/>
      </c>
      <c r="AV111" s="26">
        <f>IF(31&lt;=$Q111,INDEX('BAZA PRAC'!$D$4:$D$61,$P111-4+31),"")</f>
        <v/>
      </c>
      <c r="AW111" s="26">
        <f>IF(32&lt;=$Q111,INDEX('BAZA PRAC'!$D$4:$D$61,$P111-4+32),"")</f>
        <v/>
      </c>
      <c r="AX111" s="26">
        <f>IF(33&lt;=$Q111,INDEX('BAZA PRAC'!$D$4:$D$61,$P111-4+33),"")</f>
        <v/>
      </c>
      <c r="AY111" s="26">
        <f>IF(34&lt;=$Q111,INDEX('BAZA PRAC'!$D$4:$D$61,$P111-4+34),"")</f>
        <v/>
      </c>
      <c r="AZ111" s="26">
        <f>IF(35&lt;=$Q111,INDEX('BAZA PRAC'!$D$4:$D$61,$P111-4+35),"")</f>
        <v/>
      </c>
      <c r="BA111" s="26">
        <f>IF(36&lt;=$Q111,INDEX('BAZA PRAC'!$D$4:$D$61,$P111-4+36),"")</f>
        <v/>
      </c>
      <c r="BB111" s="26">
        <f>IF(37&lt;=$Q111,INDEX('BAZA PRAC'!$D$4:$D$61,$P111-4+37),"")</f>
        <v/>
      </c>
      <c r="BC111" s="26">
        <f>IF(38&lt;=$Q111,INDEX('BAZA PRAC'!$D$4:$D$61,$P111-4+38),"")</f>
        <v/>
      </c>
      <c r="BD111" s="26">
        <f>IF(39&lt;=$Q111,INDEX('BAZA PRAC'!$D$4:$D$61,$P111-4+39),"")</f>
        <v/>
      </c>
      <c r="BE111" s="26">
        <f>IF(40&lt;=$Q111,INDEX('BAZA PRAC'!$D$4:$D$61,$P111-4+40),"")</f>
        <v/>
      </c>
      <c r="BF111" s="26">
        <f>IF(41&lt;=$Q111,INDEX('BAZA PRAC'!$D$4:$D$61,$P111-4+41),"")</f>
        <v/>
      </c>
      <c r="BG111" s="26">
        <f>IF(42&lt;=$Q111,INDEX('BAZA PRAC'!$D$4:$D$61,$P111-4+42),"")</f>
        <v/>
      </c>
      <c r="BH111" s="26">
        <f>IF(43&lt;=$Q111,INDEX('BAZA PRAC'!$D$4:$D$61,$P111-4+43),"")</f>
        <v/>
      </c>
      <c r="BI111" s="26">
        <f>IF(44&lt;=$Q111,INDEX('BAZA PRAC'!$D$4:$D$61,$P111-4+44),"")</f>
        <v/>
      </c>
      <c r="BJ111" s="26">
        <f>IF(45&lt;=$Q111,INDEX('BAZA PRAC'!$D$4:$D$61,$P111-4+45),"")</f>
        <v/>
      </c>
      <c r="BK111" s="26">
        <f>IF(46&lt;=$Q111,INDEX('BAZA PRAC'!$D$4:$D$61,$P111-4+46),"")</f>
        <v/>
      </c>
      <c r="BL111" s="26">
        <f>IF(47&lt;=$Q111,INDEX('BAZA PRAC'!$D$4:$D$61,$P111-4+47),"")</f>
        <v/>
      </c>
      <c r="BM111" s="26">
        <f>IF(48&lt;=$Q111,INDEX('BAZA PRAC'!$D$4:$D$61,$P111-4+48),"")</f>
        <v/>
      </c>
      <c r="BN111" s="26">
        <f>IF(49&lt;=$Q111,INDEX('BAZA PRAC'!$D$4:$D$61,$P111-4+49),"")</f>
        <v/>
      </c>
      <c r="BO111" s="26">
        <f>IF(50&lt;=$Q111,INDEX('BAZA PRAC'!$D$4:$D$61,$P111-4+50),"")</f>
        <v/>
      </c>
      <c r="BP111" s="26">
        <f>IF(51&lt;=$Q111,INDEX('BAZA PRAC'!$D$4:$D$61,$P111-4+51),"")</f>
        <v/>
      </c>
      <c r="BQ111" s="26">
        <f>IF(52&lt;=$Q111,INDEX('BAZA PRAC'!$D$4:$D$61,$P111-4+52),"")</f>
        <v/>
      </c>
      <c r="BR111" s="26">
        <f>IF(53&lt;=$Q111,INDEX('BAZA PRAC'!$D$4:$D$61,$P111-4+53),"")</f>
        <v/>
      </c>
      <c r="BS111" s="26">
        <f>IF(54&lt;=$Q111,INDEX('BAZA PRAC'!$D$4:$D$61,$P111-4+54),"")</f>
        <v/>
      </c>
      <c r="BT111" s="26">
        <f>IF(55&lt;=$Q111,INDEX('BAZA PRAC'!$D$4:$D$61,$P111-4+55),"")</f>
        <v/>
      </c>
      <c r="BU111" s="26">
        <f>IF(56&lt;=$Q111,INDEX('BAZA PRAC'!$D$4:$D$61,$P111-4+56),"")</f>
        <v/>
      </c>
      <c r="BV111" s="26">
        <f>IF(57&lt;=$Q111,INDEX('BAZA PRAC'!$D$4:$D$61,$P111-4+57),"")</f>
        <v/>
      </c>
      <c r="BW111" s="26">
        <f>IF(58&lt;=$Q111,INDEX('BAZA PRAC'!$D$4:$D$61,$P111-4+58),"")</f>
        <v/>
      </c>
      <c r="BX111" s="20" t="n"/>
      <c r="BY111" s="20" t="n"/>
    </row>
    <row r="112">
      <c r="A112" s="27">
        <f>IF($D112="","",COUNTA($D$11:$D112))</f>
        <v/>
      </c>
      <c r="B112" s="27">
        <f>IF($BX112&lt;&gt;"",$BX112,IF($D112="","",IFERROR(INDEX('BAZA PRAC'!$A$4:$A$61,MATCH($D112,'BAZA PRAC'!$D$4:$D$61,0)),"")))</f>
        <v/>
      </c>
      <c r="C112" s="20" t="n"/>
      <c r="D112" s="21" t="n"/>
      <c r="E112" s="27">
        <f>IF($BY112&lt;&gt;"",$BY112,IF($D112="","",IFERROR(INDEX('BAZA PRAC'!$E$4:$E$61,MATCH($D112,'BAZA PRAC'!$D$4:$D$61,0)),"")))</f>
        <v/>
      </c>
      <c r="F112" s="22" t="n"/>
      <c r="G112" s="23" t="n"/>
      <c r="H112" s="23" t="n"/>
      <c r="I112" s="23" t="n"/>
      <c r="J112" s="28">
        <f>IF($D112="","",N(G112)+N(H112)+N(I112))</f>
        <v/>
      </c>
      <c r="K112" s="28">
        <f>IF($D112="","",N(F112)*J112)</f>
        <v/>
      </c>
      <c r="L112" s="25" t="n"/>
      <c r="M112" s="28">
        <f>IF($D112="","",K112*(1-N(L112)))</f>
        <v/>
      </c>
      <c r="N112" s="21" t="n"/>
      <c r="P112" s="26">
        <f>IFERROR(VLOOKUP($C112,USTAWIENIA!$E$2:$H$8,3,FALSE),4)</f>
        <v/>
      </c>
      <c r="Q112" s="26">
        <f>IFERROR(VLOOKUP($C112,USTAWIENIA!$E$2:$H$8,4,FALSE),58)</f>
        <v/>
      </c>
      <c r="R112" s="26">
        <f>IF(1&lt;=$Q112,INDEX('BAZA PRAC'!$D$4:$D$61,$P112-4+1),"")</f>
        <v/>
      </c>
      <c r="S112" s="26">
        <f>IF(2&lt;=$Q112,INDEX('BAZA PRAC'!$D$4:$D$61,$P112-4+2),"")</f>
        <v/>
      </c>
      <c r="T112" s="26">
        <f>IF(3&lt;=$Q112,INDEX('BAZA PRAC'!$D$4:$D$61,$P112-4+3),"")</f>
        <v/>
      </c>
      <c r="U112" s="26">
        <f>IF(4&lt;=$Q112,INDEX('BAZA PRAC'!$D$4:$D$61,$P112-4+4),"")</f>
        <v/>
      </c>
      <c r="V112" s="26">
        <f>IF(5&lt;=$Q112,INDEX('BAZA PRAC'!$D$4:$D$61,$P112-4+5),"")</f>
        <v/>
      </c>
      <c r="W112" s="26">
        <f>IF(6&lt;=$Q112,INDEX('BAZA PRAC'!$D$4:$D$61,$P112-4+6),"")</f>
        <v/>
      </c>
      <c r="X112" s="26">
        <f>IF(7&lt;=$Q112,INDEX('BAZA PRAC'!$D$4:$D$61,$P112-4+7),"")</f>
        <v/>
      </c>
      <c r="Y112" s="26">
        <f>IF(8&lt;=$Q112,INDEX('BAZA PRAC'!$D$4:$D$61,$P112-4+8),"")</f>
        <v/>
      </c>
      <c r="Z112" s="26">
        <f>IF(9&lt;=$Q112,INDEX('BAZA PRAC'!$D$4:$D$61,$P112-4+9),"")</f>
        <v/>
      </c>
      <c r="AA112" s="26">
        <f>IF(10&lt;=$Q112,INDEX('BAZA PRAC'!$D$4:$D$61,$P112-4+10),"")</f>
        <v/>
      </c>
      <c r="AB112" s="26">
        <f>IF(11&lt;=$Q112,INDEX('BAZA PRAC'!$D$4:$D$61,$P112-4+11),"")</f>
        <v/>
      </c>
      <c r="AC112" s="26">
        <f>IF(12&lt;=$Q112,INDEX('BAZA PRAC'!$D$4:$D$61,$P112-4+12),"")</f>
        <v/>
      </c>
      <c r="AD112" s="26">
        <f>IF(13&lt;=$Q112,INDEX('BAZA PRAC'!$D$4:$D$61,$P112-4+13),"")</f>
        <v/>
      </c>
      <c r="AE112" s="26">
        <f>IF(14&lt;=$Q112,INDEX('BAZA PRAC'!$D$4:$D$61,$P112-4+14),"")</f>
        <v/>
      </c>
      <c r="AF112" s="26">
        <f>IF(15&lt;=$Q112,INDEX('BAZA PRAC'!$D$4:$D$61,$P112-4+15),"")</f>
        <v/>
      </c>
      <c r="AG112" s="26">
        <f>IF(16&lt;=$Q112,INDEX('BAZA PRAC'!$D$4:$D$61,$P112-4+16),"")</f>
        <v/>
      </c>
      <c r="AH112" s="26">
        <f>IF(17&lt;=$Q112,INDEX('BAZA PRAC'!$D$4:$D$61,$P112-4+17),"")</f>
        <v/>
      </c>
      <c r="AI112" s="26">
        <f>IF(18&lt;=$Q112,INDEX('BAZA PRAC'!$D$4:$D$61,$P112-4+18),"")</f>
        <v/>
      </c>
      <c r="AJ112" s="26">
        <f>IF(19&lt;=$Q112,INDEX('BAZA PRAC'!$D$4:$D$61,$P112-4+19),"")</f>
        <v/>
      </c>
      <c r="AK112" s="26">
        <f>IF(20&lt;=$Q112,INDEX('BAZA PRAC'!$D$4:$D$61,$P112-4+20),"")</f>
        <v/>
      </c>
      <c r="AL112" s="26">
        <f>IF(21&lt;=$Q112,INDEX('BAZA PRAC'!$D$4:$D$61,$P112-4+21),"")</f>
        <v/>
      </c>
      <c r="AM112" s="26">
        <f>IF(22&lt;=$Q112,INDEX('BAZA PRAC'!$D$4:$D$61,$P112-4+22),"")</f>
        <v/>
      </c>
      <c r="AN112" s="26">
        <f>IF(23&lt;=$Q112,INDEX('BAZA PRAC'!$D$4:$D$61,$P112-4+23),"")</f>
        <v/>
      </c>
      <c r="AO112" s="26">
        <f>IF(24&lt;=$Q112,INDEX('BAZA PRAC'!$D$4:$D$61,$P112-4+24),"")</f>
        <v/>
      </c>
      <c r="AP112" s="26">
        <f>IF(25&lt;=$Q112,INDEX('BAZA PRAC'!$D$4:$D$61,$P112-4+25),"")</f>
        <v/>
      </c>
      <c r="AQ112" s="26">
        <f>IF(26&lt;=$Q112,INDEX('BAZA PRAC'!$D$4:$D$61,$P112-4+26),"")</f>
        <v/>
      </c>
      <c r="AR112" s="26">
        <f>IF(27&lt;=$Q112,INDEX('BAZA PRAC'!$D$4:$D$61,$P112-4+27),"")</f>
        <v/>
      </c>
      <c r="AS112" s="26">
        <f>IF(28&lt;=$Q112,INDEX('BAZA PRAC'!$D$4:$D$61,$P112-4+28),"")</f>
        <v/>
      </c>
      <c r="AT112" s="26">
        <f>IF(29&lt;=$Q112,INDEX('BAZA PRAC'!$D$4:$D$61,$P112-4+29),"")</f>
        <v/>
      </c>
      <c r="AU112" s="26">
        <f>IF(30&lt;=$Q112,INDEX('BAZA PRAC'!$D$4:$D$61,$P112-4+30),"")</f>
        <v/>
      </c>
      <c r="AV112" s="26">
        <f>IF(31&lt;=$Q112,INDEX('BAZA PRAC'!$D$4:$D$61,$P112-4+31),"")</f>
        <v/>
      </c>
      <c r="AW112" s="26">
        <f>IF(32&lt;=$Q112,INDEX('BAZA PRAC'!$D$4:$D$61,$P112-4+32),"")</f>
        <v/>
      </c>
      <c r="AX112" s="26">
        <f>IF(33&lt;=$Q112,INDEX('BAZA PRAC'!$D$4:$D$61,$P112-4+33),"")</f>
        <v/>
      </c>
      <c r="AY112" s="26">
        <f>IF(34&lt;=$Q112,INDEX('BAZA PRAC'!$D$4:$D$61,$P112-4+34),"")</f>
        <v/>
      </c>
      <c r="AZ112" s="26">
        <f>IF(35&lt;=$Q112,INDEX('BAZA PRAC'!$D$4:$D$61,$P112-4+35),"")</f>
        <v/>
      </c>
      <c r="BA112" s="26">
        <f>IF(36&lt;=$Q112,INDEX('BAZA PRAC'!$D$4:$D$61,$P112-4+36),"")</f>
        <v/>
      </c>
      <c r="BB112" s="26">
        <f>IF(37&lt;=$Q112,INDEX('BAZA PRAC'!$D$4:$D$61,$P112-4+37),"")</f>
        <v/>
      </c>
      <c r="BC112" s="26">
        <f>IF(38&lt;=$Q112,INDEX('BAZA PRAC'!$D$4:$D$61,$P112-4+38),"")</f>
        <v/>
      </c>
      <c r="BD112" s="26">
        <f>IF(39&lt;=$Q112,INDEX('BAZA PRAC'!$D$4:$D$61,$P112-4+39),"")</f>
        <v/>
      </c>
      <c r="BE112" s="26">
        <f>IF(40&lt;=$Q112,INDEX('BAZA PRAC'!$D$4:$D$61,$P112-4+40),"")</f>
        <v/>
      </c>
      <c r="BF112" s="26">
        <f>IF(41&lt;=$Q112,INDEX('BAZA PRAC'!$D$4:$D$61,$P112-4+41),"")</f>
        <v/>
      </c>
      <c r="BG112" s="26">
        <f>IF(42&lt;=$Q112,INDEX('BAZA PRAC'!$D$4:$D$61,$P112-4+42),"")</f>
        <v/>
      </c>
      <c r="BH112" s="26">
        <f>IF(43&lt;=$Q112,INDEX('BAZA PRAC'!$D$4:$D$61,$P112-4+43),"")</f>
        <v/>
      </c>
      <c r="BI112" s="26">
        <f>IF(44&lt;=$Q112,INDEX('BAZA PRAC'!$D$4:$D$61,$P112-4+44),"")</f>
        <v/>
      </c>
      <c r="BJ112" s="26">
        <f>IF(45&lt;=$Q112,INDEX('BAZA PRAC'!$D$4:$D$61,$P112-4+45),"")</f>
        <v/>
      </c>
      <c r="BK112" s="26">
        <f>IF(46&lt;=$Q112,INDEX('BAZA PRAC'!$D$4:$D$61,$P112-4+46),"")</f>
        <v/>
      </c>
      <c r="BL112" s="26">
        <f>IF(47&lt;=$Q112,INDEX('BAZA PRAC'!$D$4:$D$61,$P112-4+47),"")</f>
        <v/>
      </c>
      <c r="BM112" s="26">
        <f>IF(48&lt;=$Q112,INDEX('BAZA PRAC'!$D$4:$D$61,$P112-4+48),"")</f>
        <v/>
      </c>
      <c r="BN112" s="26">
        <f>IF(49&lt;=$Q112,INDEX('BAZA PRAC'!$D$4:$D$61,$P112-4+49),"")</f>
        <v/>
      </c>
      <c r="BO112" s="26">
        <f>IF(50&lt;=$Q112,INDEX('BAZA PRAC'!$D$4:$D$61,$P112-4+50),"")</f>
        <v/>
      </c>
      <c r="BP112" s="26">
        <f>IF(51&lt;=$Q112,INDEX('BAZA PRAC'!$D$4:$D$61,$P112-4+51),"")</f>
        <v/>
      </c>
      <c r="BQ112" s="26">
        <f>IF(52&lt;=$Q112,INDEX('BAZA PRAC'!$D$4:$D$61,$P112-4+52),"")</f>
        <v/>
      </c>
      <c r="BR112" s="26">
        <f>IF(53&lt;=$Q112,INDEX('BAZA PRAC'!$D$4:$D$61,$P112-4+53),"")</f>
        <v/>
      </c>
      <c r="BS112" s="26">
        <f>IF(54&lt;=$Q112,INDEX('BAZA PRAC'!$D$4:$D$61,$P112-4+54),"")</f>
        <v/>
      </c>
      <c r="BT112" s="26">
        <f>IF(55&lt;=$Q112,INDEX('BAZA PRAC'!$D$4:$D$61,$P112-4+55),"")</f>
        <v/>
      </c>
      <c r="BU112" s="26">
        <f>IF(56&lt;=$Q112,INDEX('BAZA PRAC'!$D$4:$D$61,$P112-4+56),"")</f>
        <v/>
      </c>
      <c r="BV112" s="26">
        <f>IF(57&lt;=$Q112,INDEX('BAZA PRAC'!$D$4:$D$61,$P112-4+57),"")</f>
        <v/>
      </c>
      <c r="BW112" s="26">
        <f>IF(58&lt;=$Q112,INDEX('BAZA PRAC'!$D$4:$D$61,$P112-4+58),"")</f>
        <v/>
      </c>
      <c r="BX112" s="20" t="n"/>
      <c r="BY112" s="20" t="n"/>
    </row>
    <row r="113">
      <c r="A113" s="19">
        <f>IF($D113="","",COUNTA($D$11:$D113))</f>
        <v/>
      </c>
      <c r="B113" s="19">
        <f>IF($BX113&lt;&gt;"",$BX113,IF($D113="","",IFERROR(INDEX('BAZA PRAC'!$A$4:$A$61,MATCH($D113,'BAZA PRAC'!$D$4:$D$61,0)),"")))</f>
        <v/>
      </c>
      <c r="C113" s="20" t="n"/>
      <c r="D113" s="21" t="n"/>
      <c r="E113" s="19">
        <f>IF($BY113&lt;&gt;"",$BY113,IF($D113="","",IFERROR(INDEX('BAZA PRAC'!$E$4:$E$61,MATCH($D113,'BAZA PRAC'!$D$4:$D$61,0)),"")))</f>
        <v/>
      </c>
      <c r="F113" s="22" t="n"/>
      <c r="G113" s="23" t="n"/>
      <c r="H113" s="23" t="n"/>
      <c r="I113" s="23" t="n"/>
      <c r="J113" s="24">
        <f>IF($D113="","",N(G113)+N(H113)+N(I113))</f>
        <v/>
      </c>
      <c r="K113" s="24">
        <f>IF($D113="","",N(F113)*J113)</f>
        <v/>
      </c>
      <c r="L113" s="25" t="n"/>
      <c r="M113" s="24">
        <f>IF($D113="","",K113*(1-N(L113)))</f>
        <v/>
      </c>
      <c r="N113" s="21" t="n"/>
      <c r="P113" s="26">
        <f>IFERROR(VLOOKUP($C113,USTAWIENIA!$E$2:$H$8,3,FALSE),4)</f>
        <v/>
      </c>
      <c r="Q113" s="26">
        <f>IFERROR(VLOOKUP($C113,USTAWIENIA!$E$2:$H$8,4,FALSE),58)</f>
        <v/>
      </c>
      <c r="R113" s="26">
        <f>IF(1&lt;=$Q113,INDEX('BAZA PRAC'!$D$4:$D$61,$P113-4+1),"")</f>
        <v/>
      </c>
      <c r="S113" s="26">
        <f>IF(2&lt;=$Q113,INDEX('BAZA PRAC'!$D$4:$D$61,$P113-4+2),"")</f>
        <v/>
      </c>
      <c r="T113" s="26">
        <f>IF(3&lt;=$Q113,INDEX('BAZA PRAC'!$D$4:$D$61,$P113-4+3),"")</f>
        <v/>
      </c>
      <c r="U113" s="26">
        <f>IF(4&lt;=$Q113,INDEX('BAZA PRAC'!$D$4:$D$61,$P113-4+4),"")</f>
        <v/>
      </c>
      <c r="V113" s="26">
        <f>IF(5&lt;=$Q113,INDEX('BAZA PRAC'!$D$4:$D$61,$P113-4+5),"")</f>
        <v/>
      </c>
      <c r="W113" s="26">
        <f>IF(6&lt;=$Q113,INDEX('BAZA PRAC'!$D$4:$D$61,$P113-4+6),"")</f>
        <v/>
      </c>
      <c r="X113" s="26">
        <f>IF(7&lt;=$Q113,INDEX('BAZA PRAC'!$D$4:$D$61,$P113-4+7),"")</f>
        <v/>
      </c>
      <c r="Y113" s="26">
        <f>IF(8&lt;=$Q113,INDEX('BAZA PRAC'!$D$4:$D$61,$P113-4+8),"")</f>
        <v/>
      </c>
      <c r="Z113" s="26">
        <f>IF(9&lt;=$Q113,INDEX('BAZA PRAC'!$D$4:$D$61,$P113-4+9),"")</f>
        <v/>
      </c>
      <c r="AA113" s="26">
        <f>IF(10&lt;=$Q113,INDEX('BAZA PRAC'!$D$4:$D$61,$P113-4+10),"")</f>
        <v/>
      </c>
      <c r="AB113" s="26">
        <f>IF(11&lt;=$Q113,INDEX('BAZA PRAC'!$D$4:$D$61,$P113-4+11),"")</f>
        <v/>
      </c>
      <c r="AC113" s="26">
        <f>IF(12&lt;=$Q113,INDEX('BAZA PRAC'!$D$4:$D$61,$P113-4+12),"")</f>
        <v/>
      </c>
      <c r="AD113" s="26">
        <f>IF(13&lt;=$Q113,INDEX('BAZA PRAC'!$D$4:$D$61,$P113-4+13),"")</f>
        <v/>
      </c>
      <c r="AE113" s="26">
        <f>IF(14&lt;=$Q113,INDEX('BAZA PRAC'!$D$4:$D$61,$P113-4+14),"")</f>
        <v/>
      </c>
      <c r="AF113" s="26">
        <f>IF(15&lt;=$Q113,INDEX('BAZA PRAC'!$D$4:$D$61,$P113-4+15),"")</f>
        <v/>
      </c>
      <c r="AG113" s="26">
        <f>IF(16&lt;=$Q113,INDEX('BAZA PRAC'!$D$4:$D$61,$P113-4+16),"")</f>
        <v/>
      </c>
      <c r="AH113" s="26">
        <f>IF(17&lt;=$Q113,INDEX('BAZA PRAC'!$D$4:$D$61,$P113-4+17),"")</f>
        <v/>
      </c>
      <c r="AI113" s="26">
        <f>IF(18&lt;=$Q113,INDEX('BAZA PRAC'!$D$4:$D$61,$P113-4+18),"")</f>
        <v/>
      </c>
      <c r="AJ113" s="26">
        <f>IF(19&lt;=$Q113,INDEX('BAZA PRAC'!$D$4:$D$61,$P113-4+19),"")</f>
        <v/>
      </c>
      <c r="AK113" s="26">
        <f>IF(20&lt;=$Q113,INDEX('BAZA PRAC'!$D$4:$D$61,$P113-4+20),"")</f>
        <v/>
      </c>
      <c r="AL113" s="26">
        <f>IF(21&lt;=$Q113,INDEX('BAZA PRAC'!$D$4:$D$61,$P113-4+21),"")</f>
        <v/>
      </c>
      <c r="AM113" s="26">
        <f>IF(22&lt;=$Q113,INDEX('BAZA PRAC'!$D$4:$D$61,$P113-4+22),"")</f>
        <v/>
      </c>
      <c r="AN113" s="26">
        <f>IF(23&lt;=$Q113,INDEX('BAZA PRAC'!$D$4:$D$61,$P113-4+23),"")</f>
        <v/>
      </c>
      <c r="AO113" s="26">
        <f>IF(24&lt;=$Q113,INDEX('BAZA PRAC'!$D$4:$D$61,$P113-4+24),"")</f>
        <v/>
      </c>
      <c r="AP113" s="26">
        <f>IF(25&lt;=$Q113,INDEX('BAZA PRAC'!$D$4:$D$61,$P113-4+25),"")</f>
        <v/>
      </c>
      <c r="AQ113" s="26">
        <f>IF(26&lt;=$Q113,INDEX('BAZA PRAC'!$D$4:$D$61,$P113-4+26),"")</f>
        <v/>
      </c>
      <c r="AR113" s="26">
        <f>IF(27&lt;=$Q113,INDEX('BAZA PRAC'!$D$4:$D$61,$P113-4+27),"")</f>
        <v/>
      </c>
      <c r="AS113" s="26">
        <f>IF(28&lt;=$Q113,INDEX('BAZA PRAC'!$D$4:$D$61,$P113-4+28),"")</f>
        <v/>
      </c>
      <c r="AT113" s="26">
        <f>IF(29&lt;=$Q113,INDEX('BAZA PRAC'!$D$4:$D$61,$P113-4+29),"")</f>
        <v/>
      </c>
      <c r="AU113" s="26">
        <f>IF(30&lt;=$Q113,INDEX('BAZA PRAC'!$D$4:$D$61,$P113-4+30),"")</f>
        <v/>
      </c>
      <c r="AV113" s="26">
        <f>IF(31&lt;=$Q113,INDEX('BAZA PRAC'!$D$4:$D$61,$P113-4+31),"")</f>
        <v/>
      </c>
      <c r="AW113" s="26">
        <f>IF(32&lt;=$Q113,INDEX('BAZA PRAC'!$D$4:$D$61,$P113-4+32),"")</f>
        <v/>
      </c>
      <c r="AX113" s="26">
        <f>IF(33&lt;=$Q113,INDEX('BAZA PRAC'!$D$4:$D$61,$P113-4+33),"")</f>
        <v/>
      </c>
      <c r="AY113" s="26">
        <f>IF(34&lt;=$Q113,INDEX('BAZA PRAC'!$D$4:$D$61,$P113-4+34),"")</f>
        <v/>
      </c>
      <c r="AZ113" s="26">
        <f>IF(35&lt;=$Q113,INDEX('BAZA PRAC'!$D$4:$D$61,$P113-4+35),"")</f>
        <v/>
      </c>
      <c r="BA113" s="26">
        <f>IF(36&lt;=$Q113,INDEX('BAZA PRAC'!$D$4:$D$61,$P113-4+36),"")</f>
        <v/>
      </c>
      <c r="BB113" s="26">
        <f>IF(37&lt;=$Q113,INDEX('BAZA PRAC'!$D$4:$D$61,$P113-4+37),"")</f>
        <v/>
      </c>
      <c r="BC113" s="26">
        <f>IF(38&lt;=$Q113,INDEX('BAZA PRAC'!$D$4:$D$61,$P113-4+38),"")</f>
        <v/>
      </c>
      <c r="BD113" s="26">
        <f>IF(39&lt;=$Q113,INDEX('BAZA PRAC'!$D$4:$D$61,$P113-4+39),"")</f>
        <v/>
      </c>
      <c r="BE113" s="26">
        <f>IF(40&lt;=$Q113,INDEX('BAZA PRAC'!$D$4:$D$61,$P113-4+40),"")</f>
        <v/>
      </c>
      <c r="BF113" s="26">
        <f>IF(41&lt;=$Q113,INDEX('BAZA PRAC'!$D$4:$D$61,$P113-4+41),"")</f>
        <v/>
      </c>
      <c r="BG113" s="26">
        <f>IF(42&lt;=$Q113,INDEX('BAZA PRAC'!$D$4:$D$61,$P113-4+42),"")</f>
        <v/>
      </c>
      <c r="BH113" s="26">
        <f>IF(43&lt;=$Q113,INDEX('BAZA PRAC'!$D$4:$D$61,$P113-4+43),"")</f>
        <v/>
      </c>
      <c r="BI113" s="26">
        <f>IF(44&lt;=$Q113,INDEX('BAZA PRAC'!$D$4:$D$61,$P113-4+44),"")</f>
        <v/>
      </c>
      <c r="BJ113" s="26">
        <f>IF(45&lt;=$Q113,INDEX('BAZA PRAC'!$D$4:$D$61,$P113-4+45),"")</f>
        <v/>
      </c>
      <c r="BK113" s="26">
        <f>IF(46&lt;=$Q113,INDEX('BAZA PRAC'!$D$4:$D$61,$P113-4+46),"")</f>
        <v/>
      </c>
      <c r="BL113" s="26">
        <f>IF(47&lt;=$Q113,INDEX('BAZA PRAC'!$D$4:$D$61,$P113-4+47),"")</f>
        <v/>
      </c>
      <c r="BM113" s="26">
        <f>IF(48&lt;=$Q113,INDEX('BAZA PRAC'!$D$4:$D$61,$P113-4+48),"")</f>
        <v/>
      </c>
      <c r="BN113" s="26">
        <f>IF(49&lt;=$Q113,INDEX('BAZA PRAC'!$D$4:$D$61,$P113-4+49),"")</f>
        <v/>
      </c>
      <c r="BO113" s="26">
        <f>IF(50&lt;=$Q113,INDEX('BAZA PRAC'!$D$4:$D$61,$P113-4+50),"")</f>
        <v/>
      </c>
      <c r="BP113" s="26">
        <f>IF(51&lt;=$Q113,INDEX('BAZA PRAC'!$D$4:$D$61,$P113-4+51),"")</f>
        <v/>
      </c>
      <c r="BQ113" s="26">
        <f>IF(52&lt;=$Q113,INDEX('BAZA PRAC'!$D$4:$D$61,$P113-4+52),"")</f>
        <v/>
      </c>
      <c r="BR113" s="26">
        <f>IF(53&lt;=$Q113,INDEX('BAZA PRAC'!$D$4:$D$61,$P113-4+53),"")</f>
        <v/>
      </c>
      <c r="BS113" s="26">
        <f>IF(54&lt;=$Q113,INDEX('BAZA PRAC'!$D$4:$D$61,$P113-4+54),"")</f>
        <v/>
      </c>
      <c r="BT113" s="26">
        <f>IF(55&lt;=$Q113,INDEX('BAZA PRAC'!$D$4:$D$61,$P113-4+55),"")</f>
        <v/>
      </c>
      <c r="BU113" s="26">
        <f>IF(56&lt;=$Q113,INDEX('BAZA PRAC'!$D$4:$D$61,$P113-4+56),"")</f>
        <v/>
      </c>
      <c r="BV113" s="26">
        <f>IF(57&lt;=$Q113,INDEX('BAZA PRAC'!$D$4:$D$61,$P113-4+57),"")</f>
        <v/>
      </c>
      <c r="BW113" s="26">
        <f>IF(58&lt;=$Q113,INDEX('BAZA PRAC'!$D$4:$D$61,$P113-4+58),"")</f>
        <v/>
      </c>
      <c r="BX113" s="20" t="n"/>
      <c r="BY113" s="20" t="n"/>
    </row>
    <row r="114">
      <c r="A114" s="27">
        <f>IF($D114="","",COUNTA($D$11:$D114))</f>
        <v/>
      </c>
      <c r="B114" s="27">
        <f>IF($BX114&lt;&gt;"",$BX114,IF($D114="","",IFERROR(INDEX('BAZA PRAC'!$A$4:$A$61,MATCH($D114,'BAZA PRAC'!$D$4:$D$61,0)),"")))</f>
        <v/>
      </c>
      <c r="C114" s="20" t="n"/>
      <c r="D114" s="21" t="n"/>
      <c r="E114" s="27">
        <f>IF($BY114&lt;&gt;"",$BY114,IF($D114="","",IFERROR(INDEX('BAZA PRAC'!$E$4:$E$61,MATCH($D114,'BAZA PRAC'!$D$4:$D$61,0)),"")))</f>
        <v/>
      </c>
      <c r="F114" s="22" t="n"/>
      <c r="G114" s="23" t="n"/>
      <c r="H114" s="23" t="n"/>
      <c r="I114" s="23" t="n"/>
      <c r="J114" s="28">
        <f>IF($D114="","",N(G114)+N(H114)+N(I114))</f>
        <v/>
      </c>
      <c r="K114" s="28">
        <f>IF($D114="","",N(F114)*J114)</f>
        <v/>
      </c>
      <c r="L114" s="25" t="n"/>
      <c r="M114" s="28">
        <f>IF($D114="","",K114*(1-N(L114)))</f>
        <v/>
      </c>
      <c r="N114" s="21" t="n"/>
      <c r="P114" s="26">
        <f>IFERROR(VLOOKUP($C114,USTAWIENIA!$E$2:$H$8,3,FALSE),4)</f>
        <v/>
      </c>
      <c r="Q114" s="26">
        <f>IFERROR(VLOOKUP($C114,USTAWIENIA!$E$2:$H$8,4,FALSE),58)</f>
        <v/>
      </c>
      <c r="R114" s="26">
        <f>IF(1&lt;=$Q114,INDEX('BAZA PRAC'!$D$4:$D$61,$P114-4+1),"")</f>
        <v/>
      </c>
      <c r="S114" s="26">
        <f>IF(2&lt;=$Q114,INDEX('BAZA PRAC'!$D$4:$D$61,$P114-4+2),"")</f>
        <v/>
      </c>
      <c r="T114" s="26">
        <f>IF(3&lt;=$Q114,INDEX('BAZA PRAC'!$D$4:$D$61,$P114-4+3),"")</f>
        <v/>
      </c>
      <c r="U114" s="26">
        <f>IF(4&lt;=$Q114,INDEX('BAZA PRAC'!$D$4:$D$61,$P114-4+4),"")</f>
        <v/>
      </c>
      <c r="V114" s="26">
        <f>IF(5&lt;=$Q114,INDEX('BAZA PRAC'!$D$4:$D$61,$P114-4+5),"")</f>
        <v/>
      </c>
      <c r="W114" s="26">
        <f>IF(6&lt;=$Q114,INDEX('BAZA PRAC'!$D$4:$D$61,$P114-4+6),"")</f>
        <v/>
      </c>
      <c r="X114" s="26">
        <f>IF(7&lt;=$Q114,INDEX('BAZA PRAC'!$D$4:$D$61,$P114-4+7),"")</f>
        <v/>
      </c>
      <c r="Y114" s="26">
        <f>IF(8&lt;=$Q114,INDEX('BAZA PRAC'!$D$4:$D$61,$P114-4+8),"")</f>
        <v/>
      </c>
      <c r="Z114" s="26">
        <f>IF(9&lt;=$Q114,INDEX('BAZA PRAC'!$D$4:$D$61,$P114-4+9),"")</f>
        <v/>
      </c>
      <c r="AA114" s="26">
        <f>IF(10&lt;=$Q114,INDEX('BAZA PRAC'!$D$4:$D$61,$P114-4+10),"")</f>
        <v/>
      </c>
      <c r="AB114" s="26">
        <f>IF(11&lt;=$Q114,INDEX('BAZA PRAC'!$D$4:$D$61,$P114-4+11),"")</f>
        <v/>
      </c>
      <c r="AC114" s="26">
        <f>IF(12&lt;=$Q114,INDEX('BAZA PRAC'!$D$4:$D$61,$P114-4+12),"")</f>
        <v/>
      </c>
      <c r="AD114" s="26">
        <f>IF(13&lt;=$Q114,INDEX('BAZA PRAC'!$D$4:$D$61,$P114-4+13),"")</f>
        <v/>
      </c>
      <c r="AE114" s="26">
        <f>IF(14&lt;=$Q114,INDEX('BAZA PRAC'!$D$4:$D$61,$P114-4+14),"")</f>
        <v/>
      </c>
      <c r="AF114" s="26">
        <f>IF(15&lt;=$Q114,INDEX('BAZA PRAC'!$D$4:$D$61,$P114-4+15),"")</f>
        <v/>
      </c>
      <c r="AG114" s="26">
        <f>IF(16&lt;=$Q114,INDEX('BAZA PRAC'!$D$4:$D$61,$P114-4+16),"")</f>
        <v/>
      </c>
      <c r="AH114" s="26">
        <f>IF(17&lt;=$Q114,INDEX('BAZA PRAC'!$D$4:$D$61,$P114-4+17),"")</f>
        <v/>
      </c>
      <c r="AI114" s="26">
        <f>IF(18&lt;=$Q114,INDEX('BAZA PRAC'!$D$4:$D$61,$P114-4+18),"")</f>
        <v/>
      </c>
      <c r="AJ114" s="26">
        <f>IF(19&lt;=$Q114,INDEX('BAZA PRAC'!$D$4:$D$61,$P114-4+19),"")</f>
        <v/>
      </c>
      <c r="AK114" s="26">
        <f>IF(20&lt;=$Q114,INDEX('BAZA PRAC'!$D$4:$D$61,$P114-4+20),"")</f>
        <v/>
      </c>
      <c r="AL114" s="26">
        <f>IF(21&lt;=$Q114,INDEX('BAZA PRAC'!$D$4:$D$61,$P114-4+21),"")</f>
        <v/>
      </c>
      <c r="AM114" s="26">
        <f>IF(22&lt;=$Q114,INDEX('BAZA PRAC'!$D$4:$D$61,$P114-4+22),"")</f>
        <v/>
      </c>
      <c r="AN114" s="26">
        <f>IF(23&lt;=$Q114,INDEX('BAZA PRAC'!$D$4:$D$61,$P114-4+23),"")</f>
        <v/>
      </c>
      <c r="AO114" s="26">
        <f>IF(24&lt;=$Q114,INDEX('BAZA PRAC'!$D$4:$D$61,$P114-4+24),"")</f>
        <v/>
      </c>
      <c r="AP114" s="26">
        <f>IF(25&lt;=$Q114,INDEX('BAZA PRAC'!$D$4:$D$61,$P114-4+25),"")</f>
        <v/>
      </c>
      <c r="AQ114" s="26">
        <f>IF(26&lt;=$Q114,INDEX('BAZA PRAC'!$D$4:$D$61,$P114-4+26),"")</f>
        <v/>
      </c>
      <c r="AR114" s="26">
        <f>IF(27&lt;=$Q114,INDEX('BAZA PRAC'!$D$4:$D$61,$P114-4+27),"")</f>
        <v/>
      </c>
      <c r="AS114" s="26">
        <f>IF(28&lt;=$Q114,INDEX('BAZA PRAC'!$D$4:$D$61,$P114-4+28),"")</f>
        <v/>
      </c>
      <c r="AT114" s="26">
        <f>IF(29&lt;=$Q114,INDEX('BAZA PRAC'!$D$4:$D$61,$P114-4+29),"")</f>
        <v/>
      </c>
      <c r="AU114" s="26">
        <f>IF(30&lt;=$Q114,INDEX('BAZA PRAC'!$D$4:$D$61,$P114-4+30),"")</f>
        <v/>
      </c>
      <c r="AV114" s="26">
        <f>IF(31&lt;=$Q114,INDEX('BAZA PRAC'!$D$4:$D$61,$P114-4+31),"")</f>
        <v/>
      </c>
      <c r="AW114" s="26">
        <f>IF(32&lt;=$Q114,INDEX('BAZA PRAC'!$D$4:$D$61,$P114-4+32),"")</f>
        <v/>
      </c>
      <c r="AX114" s="26">
        <f>IF(33&lt;=$Q114,INDEX('BAZA PRAC'!$D$4:$D$61,$P114-4+33),"")</f>
        <v/>
      </c>
      <c r="AY114" s="26">
        <f>IF(34&lt;=$Q114,INDEX('BAZA PRAC'!$D$4:$D$61,$P114-4+34),"")</f>
        <v/>
      </c>
      <c r="AZ114" s="26">
        <f>IF(35&lt;=$Q114,INDEX('BAZA PRAC'!$D$4:$D$61,$P114-4+35),"")</f>
        <v/>
      </c>
      <c r="BA114" s="26">
        <f>IF(36&lt;=$Q114,INDEX('BAZA PRAC'!$D$4:$D$61,$P114-4+36),"")</f>
        <v/>
      </c>
      <c r="BB114" s="26">
        <f>IF(37&lt;=$Q114,INDEX('BAZA PRAC'!$D$4:$D$61,$P114-4+37),"")</f>
        <v/>
      </c>
      <c r="BC114" s="26">
        <f>IF(38&lt;=$Q114,INDEX('BAZA PRAC'!$D$4:$D$61,$P114-4+38),"")</f>
        <v/>
      </c>
      <c r="BD114" s="26">
        <f>IF(39&lt;=$Q114,INDEX('BAZA PRAC'!$D$4:$D$61,$P114-4+39),"")</f>
        <v/>
      </c>
      <c r="BE114" s="26">
        <f>IF(40&lt;=$Q114,INDEX('BAZA PRAC'!$D$4:$D$61,$P114-4+40),"")</f>
        <v/>
      </c>
      <c r="BF114" s="26">
        <f>IF(41&lt;=$Q114,INDEX('BAZA PRAC'!$D$4:$D$61,$P114-4+41),"")</f>
        <v/>
      </c>
      <c r="BG114" s="26">
        <f>IF(42&lt;=$Q114,INDEX('BAZA PRAC'!$D$4:$D$61,$P114-4+42),"")</f>
        <v/>
      </c>
      <c r="BH114" s="26">
        <f>IF(43&lt;=$Q114,INDEX('BAZA PRAC'!$D$4:$D$61,$P114-4+43),"")</f>
        <v/>
      </c>
      <c r="BI114" s="26">
        <f>IF(44&lt;=$Q114,INDEX('BAZA PRAC'!$D$4:$D$61,$P114-4+44),"")</f>
        <v/>
      </c>
      <c r="BJ114" s="26">
        <f>IF(45&lt;=$Q114,INDEX('BAZA PRAC'!$D$4:$D$61,$P114-4+45),"")</f>
        <v/>
      </c>
      <c r="BK114" s="26">
        <f>IF(46&lt;=$Q114,INDEX('BAZA PRAC'!$D$4:$D$61,$P114-4+46),"")</f>
        <v/>
      </c>
      <c r="BL114" s="26">
        <f>IF(47&lt;=$Q114,INDEX('BAZA PRAC'!$D$4:$D$61,$P114-4+47),"")</f>
        <v/>
      </c>
      <c r="BM114" s="26">
        <f>IF(48&lt;=$Q114,INDEX('BAZA PRAC'!$D$4:$D$61,$P114-4+48),"")</f>
        <v/>
      </c>
      <c r="BN114" s="26">
        <f>IF(49&lt;=$Q114,INDEX('BAZA PRAC'!$D$4:$D$61,$P114-4+49),"")</f>
        <v/>
      </c>
      <c r="BO114" s="26">
        <f>IF(50&lt;=$Q114,INDEX('BAZA PRAC'!$D$4:$D$61,$P114-4+50),"")</f>
        <v/>
      </c>
      <c r="BP114" s="26">
        <f>IF(51&lt;=$Q114,INDEX('BAZA PRAC'!$D$4:$D$61,$P114-4+51),"")</f>
        <v/>
      </c>
      <c r="BQ114" s="26">
        <f>IF(52&lt;=$Q114,INDEX('BAZA PRAC'!$D$4:$D$61,$P114-4+52),"")</f>
        <v/>
      </c>
      <c r="BR114" s="26">
        <f>IF(53&lt;=$Q114,INDEX('BAZA PRAC'!$D$4:$D$61,$P114-4+53),"")</f>
        <v/>
      </c>
      <c r="BS114" s="26">
        <f>IF(54&lt;=$Q114,INDEX('BAZA PRAC'!$D$4:$D$61,$P114-4+54),"")</f>
        <v/>
      </c>
      <c r="BT114" s="26">
        <f>IF(55&lt;=$Q114,INDEX('BAZA PRAC'!$D$4:$D$61,$P114-4+55),"")</f>
        <v/>
      </c>
      <c r="BU114" s="26">
        <f>IF(56&lt;=$Q114,INDEX('BAZA PRAC'!$D$4:$D$61,$P114-4+56),"")</f>
        <v/>
      </c>
      <c r="BV114" s="26">
        <f>IF(57&lt;=$Q114,INDEX('BAZA PRAC'!$D$4:$D$61,$P114-4+57),"")</f>
        <v/>
      </c>
      <c r="BW114" s="26">
        <f>IF(58&lt;=$Q114,INDEX('BAZA PRAC'!$D$4:$D$61,$P114-4+58),"")</f>
        <v/>
      </c>
      <c r="BX114" s="20" t="n"/>
      <c r="BY114" s="20" t="n"/>
    </row>
    <row r="115">
      <c r="A115" s="19">
        <f>IF($D115="","",COUNTA($D$11:$D115))</f>
        <v/>
      </c>
      <c r="B115" s="19">
        <f>IF($BX115&lt;&gt;"",$BX115,IF($D115="","",IFERROR(INDEX('BAZA PRAC'!$A$4:$A$61,MATCH($D115,'BAZA PRAC'!$D$4:$D$61,0)),"")))</f>
        <v/>
      </c>
      <c r="C115" s="20" t="n"/>
      <c r="D115" s="21" t="n"/>
      <c r="E115" s="19">
        <f>IF($BY115&lt;&gt;"",$BY115,IF($D115="","",IFERROR(INDEX('BAZA PRAC'!$E$4:$E$61,MATCH($D115,'BAZA PRAC'!$D$4:$D$61,0)),"")))</f>
        <v/>
      </c>
      <c r="F115" s="22" t="n"/>
      <c r="G115" s="23" t="n"/>
      <c r="H115" s="23" t="n"/>
      <c r="I115" s="23" t="n"/>
      <c r="J115" s="24">
        <f>IF($D115="","",N(G115)+N(H115)+N(I115))</f>
        <v/>
      </c>
      <c r="K115" s="24">
        <f>IF($D115="","",N(F115)*J115)</f>
        <v/>
      </c>
      <c r="L115" s="25" t="n"/>
      <c r="M115" s="24">
        <f>IF($D115="","",K115*(1-N(L115)))</f>
        <v/>
      </c>
      <c r="N115" s="21" t="n"/>
      <c r="P115" s="26">
        <f>IFERROR(VLOOKUP($C115,USTAWIENIA!$E$2:$H$8,3,FALSE),4)</f>
        <v/>
      </c>
      <c r="Q115" s="26">
        <f>IFERROR(VLOOKUP($C115,USTAWIENIA!$E$2:$H$8,4,FALSE),58)</f>
        <v/>
      </c>
      <c r="R115" s="26">
        <f>IF(1&lt;=$Q115,INDEX('BAZA PRAC'!$D$4:$D$61,$P115-4+1),"")</f>
        <v/>
      </c>
      <c r="S115" s="26">
        <f>IF(2&lt;=$Q115,INDEX('BAZA PRAC'!$D$4:$D$61,$P115-4+2),"")</f>
        <v/>
      </c>
      <c r="T115" s="26">
        <f>IF(3&lt;=$Q115,INDEX('BAZA PRAC'!$D$4:$D$61,$P115-4+3),"")</f>
        <v/>
      </c>
      <c r="U115" s="26">
        <f>IF(4&lt;=$Q115,INDEX('BAZA PRAC'!$D$4:$D$61,$P115-4+4),"")</f>
        <v/>
      </c>
      <c r="V115" s="26">
        <f>IF(5&lt;=$Q115,INDEX('BAZA PRAC'!$D$4:$D$61,$P115-4+5),"")</f>
        <v/>
      </c>
      <c r="W115" s="26">
        <f>IF(6&lt;=$Q115,INDEX('BAZA PRAC'!$D$4:$D$61,$P115-4+6),"")</f>
        <v/>
      </c>
      <c r="X115" s="26">
        <f>IF(7&lt;=$Q115,INDEX('BAZA PRAC'!$D$4:$D$61,$P115-4+7),"")</f>
        <v/>
      </c>
      <c r="Y115" s="26">
        <f>IF(8&lt;=$Q115,INDEX('BAZA PRAC'!$D$4:$D$61,$P115-4+8),"")</f>
        <v/>
      </c>
      <c r="Z115" s="26">
        <f>IF(9&lt;=$Q115,INDEX('BAZA PRAC'!$D$4:$D$61,$P115-4+9),"")</f>
        <v/>
      </c>
      <c r="AA115" s="26">
        <f>IF(10&lt;=$Q115,INDEX('BAZA PRAC'!$D$4:$D$61,$P115-4+10),"")</f>
        <v/>
      </c>
      <c r="AB115" s="26">
        <f>IF(11&lt;=$Q115,INDEX('BAZA PRAC'!$D$4:$D$61,$P115-4+11),"")</f>
        <v/>
      </c>
      <c r="AC115" s="26">
        <f>IF(12&lt;=$Q115,INDEX('BAZA PRAC'!$D$4:$D$61,$P115-4+12),"")</f>
        <v/>
      </c>
      <c r="AD115" s="26">
        <f>IF(13&lt;=$Q115,INDEX('BAZA PRAC'!$D$4:$D$61,$P115-4+13),"")</f>
        <v/>
      </c>
      <c r="AE115" s="26">
        <f>IF(14&lt;=$Q115,INDEX('BAZA PRAC'!$D$4:$D$61,$P115-4+14),"")</f>
        <v/>
      </c>
      <c r="AF115" s="26">
        <f>IF(15&lt;=$Q115,INDEX('BAZA PRAC'!$D$4:$D$61,$P115-4+15),"")</f>
        <v/>
      </c>
      <c r="AG115" s="26">
        <f>IF(16&lt;=$Q115,INDEX('BAZA PRAC'!$D$4:$D$61,$P115-4+16),"")</f>
        <v/>
      </c>
      <c r="AH115" s="26">
        <f>IF(17&lt;=$Q115,INDEX('BAZA PRAC'!$D$4:$D$61,$P115-4+17),"")</f>
        <v/>
      </c>
      <c r="AI115" s="26">
        <f>IF(18&lt;=$Q115,INDEX('BAZA PRAC'!$D$4:$D$61,$P115-4+18),"")</f>
        <v/>
      </c>
      <c r="AJ115" s="26">
        <f>IF(19&lt;=$Q115,INDEX('BAZA PRAC'!$D$4:$D$61,$P115-4+19),"")</f>
        <v/>
      </c>
      <c r="AK115" s="26">
        <f>IF(20&lt;=$Q115,INDEX('BAZA PRAC'!$D$4:$D$61,$P115-4+20),"")</f>
        <v/>
      </c>
      <c r="AL115" s="26">
        <f>IF(21&lt;=$Q115,INDEX('BAZA PRAC'!$D$4:$D$61,$P115-4+21),"")</f>
        <v/>
      </c>
      <c r="AM115" s="26">
        <f>IF(22&lt;=$Q115,INDEX('BAZA PRAC'!$D$4:$D$61,$P115-4+22),"")</f>
        <v/>
      </c>
      <c r="AN115" s="26">
        <f>IF(23&lt;=$Q115,INDEX('BAZA PRAC'!$D$4:$D$61,$P115-4+23),"")</f>
        <v/>
      </c>
      <c r="AO115" s="26">
        <f>IF(24&lt;=$Q115,INDEX('BAZA PRAC'!$D$4:$D$61,$P115-4+24),"")</f>
        <v/>
      </c>
      <c r="AP115" s="26">
        <f>IF(25&lt;=$Q115,INDEX('BAZA PRAC'!$D$4:$D$61,$P115-4+25),"")</f>
        <v/>
      </c>
      <c r="AQ115" s="26">
        <f>IF(26&lt;=$Q115,INDEX('BAZA PRAC'!$D$4:$D$61,$P115-4+26),"")</f>
        <v/>
      </c>
      <c r="AR115" s="26">
        <f>IF(27&lt;=$Q115,INDEX('BAZA PRAC'!$D$4:$D$61,$P115-4+27),"")</f>
        <v/>
      </c>
      <c r="AS115" s="26">
        <f>IF(28&lt;=$Q115,INDEX('BAZA PRAC'!$D$4:$D$61,$P115-4+28),"")</f>
        <v/>
      </c>
      <c r="AT115" s="26">
        <f>IF(29&lt;=$Q115,INDEX('BAZA PRAC'!$D$4:$D$61,$P115-4+29),"")</f>
        <v/>
      </c>
      <c r="AU115" s="26">
        <f>IF(30&lt;=$Q115,INDEX('BAZA PRAC'!$D$4:$D$61,$P115-4+30),"")</f>
        <v/>
      </c>
      <c r="AV115" s="26">
        <f>IF(31&lt;=$Q115,INDEX('BAZA PRAC'!$D$4:$D$61,$P115-4+31),"")</f>
        <v/>
      </c>
      <c r="AW115" s="26">
        <f>IF(32&lt;=$Q115,INDEX('BAZA PRAC'!$D$4:$D$61,$P115-4+32),"")</f>
        <v/>
      </c>
      <c r="AX115" s="26">
        <f>IF(33&lt;=$Q115,INDEX('BAZA PRAC'!$D$4:$D$61,$P115-4+33),"")</f>
        <v/>
      </c>
      <c r="AY115" s="26">
        <f>IF(34&lt;=$Q115,INDEX('BAZA PRAC'!$D$4:$D$61,$P115-4+34),"")</f>
        <v/>
      </c>
      <c r="AZ115" s="26">
        <f>IF(35&lt;=$Q115,INDEX('BAZA PRAC'!$D$4:$D$61,$P115-4+35),"")</f>
        <v/>
      </c>
      <c r="BA115" s="26">
        <f>IF(36&lt;=$Q115,INDEX('BAZA PRAC'!$D$4:$D$61,$P115-4+36),"")</f>
        <v/>
      </c>
      <c r="BB115" s="26">
        <f>IF(37&lt;=$Q115,INDEX('BAZA PRAC'!$D$4:$D$61,$P115-4+37),"")</f>
        <v/>
      </c>
      <c r="BC115" s="26">
        <f>IF(38&lt;=$Q115,INDEX('BAZA PRAC'!$D$4:$D$61,$P115-4+38),"")</f>
        <v/>
      </c>
      <c r="BD115" s="26">
        <f>IF(39&lt;=$Q115,INDEX('BAZA PRAC'!$D$4:$D$61,$P115-4+39),"")</f>
        <v/>
      </c>
      <c r="BE115" s="26">
        <f>IF(40&lt;=$Q115,INDEX('BAZA PRAC'!$D$4:$D$61,$P115-4+40),"")</f>
        <v/>
      </c>
      <c r="BF115" s="26">
        <f>IF(41&lt;=$Q115,INDEX('BAZA PRAC'!$D$4:$D$61,$P115-4+41),"")</f>
        <v/>
      </c>
      <c r="BG115" s="26">
        <f>IF(42&lt;=$Q115,INDEX('BAZA PRAC'!$D$4:$D$61,$P115-4+42),"")</f>
        <v/>
      </c>
      <c r="BH115" s="26">
        <f>IF(43&lt;=$Q115,INDEX('BAZA PRAC'!$D$4:$D$61,$P115-4+43),"")</f>
        <v/>
      </c>
      <c r="BI115" s="26">
        <f>IF(44&lt;=$Q115,INDEX('BAZA PRAC'!$D$4:$D$61,$P115-4+44),"")</f>
        <v/>
      </c>
      <c r="BJ115" s="26">
        <f>IF(45&lt;=$Q115,INDEX('BAZA PRAC'!$D$4:$D$61,$P115-4+45),"")</f>
        <v/>
      </c>
      <c r="BK115" s="26">
        <f>IF(46&lt;=$Q115,INDEX('BAZA PRAC'!$D$4:$D$61,$P115-4+46),"")</f>
        <v/>
      </c>
      <c r="BL115" s="26">
        <f>IF(47&lt;=$Q115,INDEX('BAZA PRAC'!$D$4:$D$61,$P115-4+47),"")</f>
        <v/>
      </c>
      <c r="BM115" s="26">
        <f>IF(48&lt;=$Q115,INDEX('BAZA PRAC'!$D$4:$D$61,$P115-4+48),"")</f>
        <v/>
      </c>
      <c r="BN115" s="26">
        <f>IF(49&lt;=$Q115,INDEX('BAZA PRAC'!$D$4:$D$61,$P115-4+49),"")</f>
        <v/>
      </c>
      <c r="BO115" s="26">
        <f>IF(50&lt;=$Q115,INDEX('BAZA PRAC'!$D$4:$D$61,$P115-4+50),"")</f>
        <v/>
      </c>
      <c r="BP115" s="26">
        <f>IF(51&lt;=$Q115,INDEX('BAZA PRAC'!$D$4:$D$61,$P115-4+51),"")</f>
        <v/>
      </c>
      <c r="BQ115" s="26">
        <f>IF(52&lt;=$Q115,INDEX('BAZA PRAC'!$D$4:$D$61,$P115-4+52),"")</f>
        <v/>
      </c>
      <c r="BR115" s="26">
        <f>IF(53&lt;=$Q115,INDEX('BAZA PRAC'!$D$4:$D$61,$P115-4+53),"")</f>
        <v/>
      </c>
      <c r="BS115" s="26">
        <f>IF(54&lt;=$Q115,INDEX('BAZA PRAC'!$D$4:$D$61,$P115-4+54),"")</f>
        <v/>
      </c>
      <c r="BT115" s="26">
        <f>IF(55&lt;=$Q115,INDEX('BAZA PRAC'!$D$4:$D$61,$P115-4+55),"")</f>
        <v/>
      </c>
      <c r="BU115" s="26">
        <f>IF(56&lt;=$Q115,INDEX('BAZA PRAC'!$D$4:$D$61,$P115-4+56),"")</f>
        <v/>
      </c>
      <c r="BV115" s="26">
        <f>IF(57&lt;=$Q115,INDEX('BAZA PRAC'!$D$4:$D$61,$P115-4+57),"")</f>
        <v/>
      </c>
      <c r="BW115" s="26">
        <f>IF(58&lt;=$Q115,INDEX('BAZA PRAC'!$D$4:$D$61,$P115-4+58),"")</f>
        <v/>
      </c>
      <c r="BX115" s="20" t="n"/>
      <c r="BY115" s="20" t="n"/>
    </row>
    <row r="116">
      <c r="A116" s="27">
        <f>IF($D116="","",COUNTA($D$11:$D116))</f>
        <v/>
      </c>
      <c r="B116" s="27">
        <f>IF($BX116&lt;&gt;"",$BX116,IF($D116="","",IFERROR(INDEX('BAZA PRAC'!$A$4:$A$61,MATCH($D116,'BAZA PRAC'!$D$4:$D$61,0)),"")))</f>
        <v/>
      </c>
      <c r="C116" s="20" t="n"/>
      <c r="D116" s="21" t="n"/>
      <c r="E116" s="27">
        <f>IF($BY116&lt;&gt;"",$BY116,IF($D116="","",IFERROR(INDEX('BAZA PRAC'!$E$4:$E$61,MATCH($D116,'BAZA PRAC'!$D$4:$D$61,0)),"")))</f>
        <v/>
      </c>
      <c r="F116" s="22" t="n"/>
      <c r="G116" s="23" t="n"/>
      <c r="H116" s="23" t="n"/>
      <c r="I116" s="23" t="n"/>
      <c r="J116" s="28">
        <f>IF($D116="","",N(G116)+N(H116)+N(I116))</f>
        <v/>
      </c>
      <c r="K116" s="28">
        <f>IF($D116="","",N(F116)*J116)</f>
        <v/>
      </c>
      <c r="L116" s="25" t="n"/>
      <c r="M116" s="28">
        <f>IF($D116="","",K116*(1-N(L116)))</f>
        <v/>
      </c>
      <c r="N116" s="21" t="n"/>
      <c r="P116" s="26">
        <f>IFERROR(VLOOKUP($C116,USTAWIENIA!$E$2:$H$8,3,FALSE),4)</f>
        <v/>
      </c>
      <c r="Q116" s="26">
        <f>IFERROR(VLOOKUP($C116,USTAWIENIA!$E$2:$H$8,4,FALSE),58)</f>
        <v/>
      </c>
      <c r="R116" s="26">
        <f>IF(1&lt;=$Q116,INDEX('BAZA PRAC'!$D$4:$D$61,$P116-4+1),"")</f>
        <v/>
      </c>
      <c r="S116" s="26">
        <f>IF(2&lt;=$Q116,INDEX('BAZA PRAC'!$D$4:$D$61,$P116-4+2),"")</f>
        <v/>
      </c>
      <c r="T116" s="26">
        <f>IF(3&lt;=$Q116,INDEX('BAZA PRAC'!$D$4:$D$61,$P116-4+3),"")</f>
        <v/>
      </c>
      <c r="U116" s="26">
        <f>IF(4&lt;=$Q116,INDEX('BAZA PRAC'!$D$4:$D$61,$P116-4+4),"")</f>
        <v/>
      </c>
      <c r="V116" s="26">
        <f>IF(5&lt;=$Q116,INDEX('BAZA PRAC'!$D$4:$D$61,$P116-4+5),"")</f>
        <v/>
      </c>
      <c r="W116" s="26">
        <f>IF(6&lt;=$Q116,INDEX('BAZA PRAC'!$D$4:$D$61,$P116-4+6),"")</f>
        <v/>
      </c>
      <c r="X116" s="26">
        <f>IF(7&lt;=$Q116,INDEX('BAZA PRAC'!$D$4:$D$61,$P116-4+7),"")</f>
        <v/>
      </c>
      <c r="Y116" s="26">
        <f>IF(8&lt;=$Q116,INDEX('BAZA PRAC'!$D$4:$D$61,$P116-4+8),"")</f>
        <v/>
      </c>
      <c r="Z116" s="26">
        <f>IF(9&lt;=$Q116,INDEX('BAZA PRAC'!$D$4:$D$61,$P116-4+9),"")</f>
        <v/>
      </c>
      <c r="AA116" s="26">
        <f>IF(10&lt;=$Q116,INDEX('BAZA PRAC'!$D$4:$D$61,$P116-4+10),"")</f>
        <v/>
      </c>
      <c r="AB116" s="26">
        <f>IF(11&lt;=$Q116,INDEX('BAZA PRAC'!$D$4:$D$61,$P116-4+11),"")</f>
        <v/>
      </c>
      <c r="AC116" s="26">
        <f>IF(12&lt;=$Q116,INDEX('BAZA PRAC'!$D$4:$D$61,$P116-4+12),"")</f>
        <v/>
      </c>
      <c r="AD116" s="26">
        <f>IF(13&lt;=$Q116,INDEX('BAZA PRAC'!$D$4:$D$61,$P116-4+13),"")</f>
        <v/>
      </c>
      <c r="AE116" s="26">
        <f>IF(14&lt;=$Q116,INDEX('BAZA PRAC'!$D$4:$D$61,$P116-4+14),"")</f>
        <v/>
      </c>
      <c r="AF116" s="26">
        <f>IF(15&lt;=$Q116,INDEX('BAZA PRAC'!$D$4:$D$61,$P116-4+15),"")</f>
        <v/>
      </c>
      <c r="AG116" s="26">
        <f>IF(16&lt;=$Q116,INDEX('BAZA PRAC'!$D$4:$D$61,$P116-4+16),"")</f>
        <v/>
      </c>
      <c r="AH116" s="26">
        <f>IF(17&lt;=$Q116,INDEX('BAZA PRAC'!$D$4:$D$61,$P116-4+17),"")</f>
        <v/>
      </c>
      <c r="AI116" s="26">
        <f>IF(18&lt;=$Q116,INDEX('BAZA PRAC'!$D$4:$D$61,$P116-4+18),"")</f>
        <v/>
      </c>
      <c r="AJ116" s="26">
        <f>IF(19&lt;=$Q116,INDEX('BAZA PRAC'!$D$4:$D$61,$P116-4+19),"")</f>
        <v/>
      </c>
      <c r="AK116" s="26">
        <f>IF(20&lt;=$Q116,INDEX('BAZA PRAC'!$D$4:$D$61,$P116-4+20),"")</f>
        <v/>
      </c>
      <c r="AL116" s="26">
        <f>IF(21&lt;=$Q116,INDEX('BAZA PRAC'!$D$4:$D$61,$P116-4+21),"")</f>
        <v/>
      </c>
      <c r="AM116" s="26">
        <f>IF(22&lt;=$Q116,INDEX('BAZA PRAC'!$D$4:$D$61,$P116-4+22),"")</f>
        <v/>
      </c>
      <c r="AN116" s="26">
        <f>IF(23&lt;=$Q116,INDEX('BAZA PRAC'!$D$4:$D$61,$P116-4+23),"")</f>
        <v/>
      </c>
      <c r="AO116" s="26">
        <f>IF(24&lt;=$Q116,INDEX('BAZA PRAC'!$D$4:$D$61,$P116-4+24),"")</f>
        <v/>
      </c>
      <c r="AP116" s="26">
        <f>IF(25&lt;=$Q116,INDEX('BAZA PRAC'!$D$4:$D$61,$P116-4+25),"")</f>
        <v/>
      </c>
      <c r="AQ116" s="26">
        <f>IF(26&lt;=$Q116,INDEX('BAZA PRAC'!$D$4:$D$61,$P116-4+26),"")</f>
        <v/>
      </c>
      <c r="AR116" s="26">
        <f>IF(27&lt;=$Q116,INDEX('BAZA PRAC'!$D$4:$D$61,$P116-4+27),"")</f>
        <v/>
      </c>
      <c r="AS116" s="26">
        <f>IF(28&lt;=$Q116,INDEX('BAZA PRAC'!$D$4:$D$61,$P116-4+28),"")</f>
        <v/>
      </c>
      <c r="AT116" s="26">
        <f>IF(29&lt;=$Q116,INDEX('BAZA PRAC'!$D$4:$D$61,$P116-4+29),"")</f>
        <v/>
      </c>
      <c r="AU116" s="26">
        <f>IF(30&lt;=$Q116,INDEX('BAZA PRAC'!$D$4:$D$61,$P116-4+30),"")</f>
        <v/>
      </c>
      <c r="AV116" s="26">
        <f>IF(31&lt;=$Q116,INDEX('BAZA PRAC'!$D$4:$D$61,$P116-4+31),"")</f>
        <v/>
      </c>
      <c r="AW116" s="26">
        <f>IF(32&lt;=$Q116,INDEX('BAZA PRAC'!$D$4:$D$61,$P116-4+32),"")</f>
        <v/>
      </c>
      <c r="AX116" s="26">
        <f>IF(33&lt;=$Q116,INDEX('BAZA PRAC'!$D$4:$D$61,$P116-4+33),"")</f>
        <v/>
      </c>
      <c r="AY116" s="26">
        <f>IF(34&lt;=$Q116,INDEX('BAZA PRAC'!$D$4:$D$61,$P116-4+34),"")</f>
        <v/>
      </c>
      <c r="AZ116" s="26">
        <f>IF(35&lt;=$Q116,INDEX('BAZA PRAC'!$D$4:$D$61,$P116-4+35),"")</f>
        <v/>
      </c>
      <c r="BA116" s="26">
        <f>IF(36&lt;=$Q116,INDEX('BAZA PRAC'!$D$4:$D$61,$P116-4+36),"")</f>
        <v/>
      </c>
      <c r="BB116" s="26">
        <f>IF(37&lt;=$Q116,INDEX('BAZA PRAC'!$D$4:$D$61,$P116-4+37),"")</f>
        <v/>
      </c>
      <c r="BC116" s="26">
        <f>IF(38&lt;=$Q116,INDEX('BAZA PRAC'!$D$4:$D$61,$P116-4+38),"")</f>
        <v/>
      </c>
      <c r="BD116" s="26">
        <f>IF(39&lt;=$Q116,INDEX('BAZA PRAC'!$D$4:$D$61,$P116-4+39),"")</f>
        <v/>
      </c>
      <c r="BE116" s="26">
        <f>IF(40&lt;=$Q116,INDEX('BAZA PRAC'!$D$4:$D$61,$P116-4+40),"")</f>
        <v/>
      </c>
      <c r="BF116" s="26">
        <f>IF(41&lt;=$Q116,INDEX('BAZA PRAC'!$D$4:$D$61,$P116-4+41),"")</f>
        <v/>
      </c>
      <c r="BG116" s="26">
        <f>IF(42&lt;=$Q116,INDEX('BAZA PRAC'!$D$4:$D$61,$P116-4+42),"")</f>
        <v/>
      </c>
      <c r="BH116" s="26">
        <f>IF(43&lt;=$Q116,INDEX('BAZA PRAC'!$D$4:$D$61,$P116-4+43),"")</f>
        <v/>
      </c>
      <c r="BI116" s="26">
        <f>IF(44&lt;=$Q116,INDEX('BAZA PRAC'!$D$4:$D$61,$P116-4+44),"")</f>
        <v/>
      </c>
      <c r="BJ116" s="26">
        <f>IF(45&lt;=$Q116,INDEX('BAZA PRAC'!$D$4:$D$61,$P116-4+45),"")</f>
        <v/>
      </c>
      <c r="BK116" s="26">
        <f>IF(46&lt;=$Q116,INDEX('BAZA PRAC'!$D$4:$D$61,$P116-4+46),"")</f>
        <v/>
      </c>
      <c r="BL116" s="26">
        <f>IF(47&lt;=$Q116,INDEX('BAZA PRAC'!$D$4:$D$61,$P116-4+47),"")</f>
        <v/>
      </c>
      <c r="BM116" s="26">
        <f>IF(48&lt;=$Q116,INDEX('BAZA PRAC'!$D$4:$D$61,$P116-4+48),"")</f>
        <v/>
      </c>
      <c r="BN116" s="26">
        <f>IF(49&lt;=$Q116,INDEX('BAZA PRAC'!$D$4:$D$61,$P116-4+49),"")</f>
        <v/>
      </c>
      <c r="BO116" s="26">
        <f>IF(50&lt;=$Q116,INDEX('BAZA PRAC'!$D$4:$D$61,$P116-4+50),"")</f>
        <v/>
      </c>
      <c r="BP116" s="26">
        <f>IF(51&lt;=$Q116,INDEX('BAZA PRAC'!$D$4:$D$61,$P116-4+51),"")</f>
        <v/>
      </c>
      <c r="BQ116" s="26">
        <f>IF(52&lt;=$Q116,INDEX('BAZA PRAC'!$D$4:$D$61,$P116-4+52),"")</f>
        <v/>
      </c>
      <c r="BR116" s="26">
        <f>IF(53&lt;=$Q116,INDEX('BAZA PRAC'!$D$4:$D$61,$P116-4+53),"")</f>
        <v/>
      </c>
      <c r="BS116" s="26">
        <f>IF(54&lt;=$Q116,INDEX('BAZA PRAC'!$D$4:$D$61,$P116-4+54),"")</f>
        <v/>
      </c>
      <c r="BT116" s="26">
        <f>IF(55&lt;=$Q116,INDEX('BAZA PRAC'!$D$4:$D$61,$P116-4+55),"")</f>
        <v/>
      </c>
      <c r="BU116" s="26">
        <f>IF(56&lt;=$Q116,INDEX('BAZA PRAC'!$D$4:$D$61,$P116-4+56),"")</f>
        <v/>
      </c>
      <c r="BV116" s="26">
        <f>IF(57&lt;=$Q116,INDEX('BAZA PRAC'!$D$4:$D$61,$P116-4+57),"")</f>
        <v/>
      </c>
      <c r="BW116" s="26">
        <f>IF(58&lt;=$Q116,INDEX('BAZA PRAC'!$D$4:$D$61,$P116-4+58),"")</f>
        <v/>
      </c>
      <c r="BX116" s="20" t="n"/>
      <c r="BY116" s="20" t="n"/>
    </row>
    <row r="117">
      <c r="A117" s="19">
        <f>IF($D117="","",COUNTA($D$11:$D117))</f>
        <v/>
      </c>
      <c r="B117" s="19">
        <f>IF($BX117&lt;&gt;"",$BX117,IF($D117="","",IFERROR(INDEX('BAZA PRAC'!$A$4:$A$61,MATCH($D117,'BAZA PRAC'!$D$4:$D$61,0)),"")))</f>
        <v/>
      </c>
      <c r="C117" s="20" t="n"/>
      <c r="D117" s="21" t="n"/>
      <c r="E117" s="19">
        <f>IF($BY117&lt;&gt;"",$BY117,IF($D117="","",IFERROR(INDEX('BAZA PRAC'!$E$4:$E$61,MATCH($D117,'BAZA PRAC'!$D$4:$D$61,0)),"")))</f>
        <v/>
      </c>
      <c r="F117" s="22" t="n"/>
      <c r="G117" s="23" t="n"/>
      <c r="H117" s="23" t="n"/>
      <c r="I117" s="23" t="n"/>
      <c r="J117" s="24">
        <f>IF($D117="","",N(G117)+N(H117)+N(I117))</f>
        <v/>
      </c>
      <c r="K117" s="24">
        <f>IF($D117="","",N(F117)*J117)</f>
        <v/>
      </c>
      <c r="L117" s="25" t="n"/>
      <c r="M117" s="24">
        <f>IF($D117="","",K117*(1-N(L117)))</f>
        <v/>
      </c>
      <c r="N117" s="21" t="n"/>
      <c r="P117" s="26">
        <f>IFERROR(VLOOKUP($C117,USTAWIENIA!$E$2:$H$8,3,FALSE),4)</f>
        <v/>
      </c>
      <c r="Q117" s="26">
        <f>IFERROR(VLOOKUP($C117,USTAWIENIA!$E$2:$H$8,4,FALSE),58)</f>
        <v/>
      </c>
      <c r="R117" s="26">
        <f>IF(1&lt;=$Q117,INDEX('BAZA PRAC'!$D$4:$D$61,$P117-4+1),"")</f>
        <v/>
      </c>
      <c r="S117" s="26">
        <f>IF(2&lt;=$Q117,INDEX('BAZA PRAC'!$D$4:$D$61,$P117-4+2),"")</f>
        <v/>
      </c>
      <c r="T117" s="26">
        <f>IF(3&lt;=$Q117,INDEX('BAZA PRAC'!$D$4:$D$61,$P117-4+3),"")</f>
        <v/>
      </c>
      <c r="U117" s="26">
        <f>IF(4&lt;=$Q117,INDEX('BAZA PRAC'!$D$4:$D$61,$P117-4+4),"")</f>
        <v/>
      </c>
      <c r="V117" s="26">
        <f>IF(5&lt;=$Q117,INDEX('BAZA PRAC'!$D$4:$D$61,$P117-4+5),"")</f>
        <v/>
      </c>
      <c r="W117" s="26">
        <f>IF(6&lt;=$Q117,INDEX('BAZA PRAC'!$D$4:$D$61,$P117-4+6),"")</f>
        <v/>
      </c>
      <c r="X117" s="26">
        <f>IF(7&lt;=$Q117,INDEX('BAZA PRAC'!$D$4:$D$61,$P117-4+7),"")</f>
        <v/>
      </c>
      <c r="Y117" s="26">
        <f>IF(8&lt;=$Q117,INDEX('BAZA PRAC'!$D$4:$D$61,$P117-4+8),"")</f>
        <v/>
      </c>
      <c r="Z117" s="26">
        <f>IF(9&lt;=$Q117,INDEX('BAZA PRAC'!$D$4:$D$61,$P117-4+9),"")</f>
        <v/>
      </c>
      <c r="AA117" s="26">
        <f>IF(10&lt;=$Q117,INDEX('BAZA PRAC'!$D$4:$D$61,$P117-4+10),"")</f>
        <v/>
      </c>
      <c r="AB117" s="26">
        <f>IF(11&lt;=$Q117,INDEX('BAZA PRAC'!$D$4:$D$61,$P117-4+11),"")</f>
        <v/>
      </c>
      <c r="AC117" s="26">
        <f>IF(12&lt;=$Q117,INDEX('BAZA PRAC'!$D$4:$D$61,$P117-4+12),"")</f>
        <v/>
      </c>
      <c r="AD117" s="26">
        <f>IF(13&lt;=$Q117,INDEX('BAZA PRAC'!$D$4:$D$61,$P117-4+13),"")</f>
        <v/>
      </c>
      <c r="AE117" s="26">
        <f>IF(14&lt;=$Q117,INDEX('BAZA PRAC'!$D$4:$D$61,$P117-4+14),"")</f>
        <v/>
      </c>
      <c r="AF117" s="26">
        <f>IF(15&lt;=$Q117,INDEX('BAZA PRAC'!$D$4:$D$61,$P117-4+15),"")</f>
        <v/>
      </c>
      <c r="AG117" s="26">
        <f>IF(16&lt;=$Q117,INDEX('BAZA PRAC'!$D$4:$D$61,$P117-4+16),"")</f>
        <v/>
      </c>
      <c r="AH117" s="26">
        <f>IF(17&lt;=$Q117,INDEX('BAZA PRAC'!$D$4:$D$61,$P117-4+17),"")</f>
        <v/>
      </c>
      <c r="AI117" s="26">
        <f>IF(18&lt;=$Q117,INDEX('BAZA PRAC'!$D$4:$D$61,$P117-4+18),"")</f>
        <v/>
      </c>
      <c r="AJ117" s="26">
        <f>IF(19&lt;=$Q117,INDEX('BAZA PRAC'!$D$4:$D$61,$P117-4+19),"")</f>
        <v/>
      </c>
      <c r="AK117" s="26">
        <f>IF(20&lt;=$Q117,INDEX('BAZA PRAC'!$D$4:$D$61,$P117-4+20),"")</f>
        <v/>
      </c>
      <c r="AL117" s="26">
        <f>IF(21&lt;=$Q117,INDEX('BAZA PRAC'!$D$4:$D$61,$P117-4+21),"")</f>
        <v/>
      </c>
      <c r="AM117" s="26">
        <f>IF(22&lt;=$Q117,INDEX('BAZA PRAC'!$D$4:$D$61,$P117-4+22),"")</f>
        <v/>
      </c>
      <c r="AN117" s="26">
        <f>IF(23&lt;=$Q117,INDEX('BAZA PRAC'!$D$4:$D$61,$P117-4+23),"")</f>
        <v/>
      </c>
      <c r="AO117" s="26">
        <f>IF(24&lt;=$Q117,INDEX('BAZA PRAC'!$D$4:$D$61,$P117-4+24),"")</f>
        <v/>
      </c>
      <c r="AP117" s="26">
        <f>IF(25&lt;=$Q117,INDEX('BAZA PRAC'!$D$4:$D$61,$P117-4+25),"")</f>
        <v/>
      </c>
      <c r="AQ117" s="26">
        <f>IF(26&lt;=$Q117,INDEX('BAZA PRAC'!$D$4:$D$61,$P117-4+26),"")</f>
        <v/>
      </c>
      <c r="AR117" s="26">
        <f>IF(27&lt;=$Q117,INDEX('BAZA PRAC'!$D$4:$D$61,$P117-4+27),"")</f>
        <v/>
      </c>
      <c r="AS117" s="26">
        <f>IF(28&lt;=$Q117,INDEX('BAZA PRAC'!$D$4:$D$61,$P117-4+28),"")</f>
        <v/>
      </c>
      <c r="AT117" s="26">
        <f>IF(29&lt;=$Q117,INDEX('BAZA PRAC'!$D$4:$D$61,$P117-4+29),"")</f>
        <v/>
      </c>
      <c r="AU117" s="26">
        <f>IF(30&lt;=$Q117,INDEX('BAZA PRAC'!$D$4:$D$61,$P117-4+30),"")</f>
        <v/>
      </c>
      <c r="AV117" s="26">
        <f>IF(31&lt;=$Q117,INDEX('BAZA PRAC'!$D$4:$D$61,$P117-4+31),"")</f>
        <v/>
      </c>
      <c r="AW117" s="26">
        <f>IF(32&lt;=$Q117,INDEX('BAZA PRAC'!$D$4:$D$61,$P117-4+32),"")</f>
        <v/>
      </c>
      <c r="AX117" s="26">
        <f>IF(33&lt;=$Q117,INDEX('BAZA PRAC'!$D$4:$D$61,$P117-4+33),"")</f>
        <v/>
      </c>
      <c r="AY117" s="26">
        <f>IF(34&lt;=$Q117,INDEX('BAZA PRAC'!$D$4:$D$61,$P117-4+34),"")</f>
        <v/>
      </c>
      <c r="AZ117" s="26">
        <f>IF(35&lt;=$Q117,INDEX('BAZA PRAC'!$D$4:$D$61,$P117-4+35),"")</f>
        <v/>
      </c>
      <c r="BA117" s="26">
        <f>IF(36&lt;=$Q117,INDEX('BAZA PRAC'!$D$4:$D$61,$P117-4+36),"")</f>
        <v/>
      </c>
      <c r="BB117" s="26">
        <f>IF(37&lt;=$Q117,INDEX('BAZA PRAC'!$D$4:$D$61,$P117-4+37),"")</f>
        <v/>
      </c>
      <c r="BC117" s="26">
        <f>IF(38&lt;=$Q117,INDEX('BAZA PRAC'!$D$4:$D$61,$P117-4+38),"")</f>
        <v/>
      </c>
      <c r="BD117" s="26">
        <f>IF(39&lt;=$Q117,INDEX('BAZA PRAC'!$D$4:$D$61,$P117-4+39),"")</f>
        <v/>
      </c>
      <c r="BE117" s="26">
        <f>IF(40&lt;=$Q117,INDEX('BAZA PRAC'!$D$4:$D$61,$P117-4+40),"")</f>
        <v/>
      </c>
      <c r="BF117" s="26">
        <f>IF(41&lt;=$Q117,INDEX('BAZA PRAC'!$D$4:$D$61,$P117-4+41),"")</f>
        <v/>
      </c>
      <c r="BG117" s="26">
        <f>IF(42&lt;=$Q117,INDEX('BAZA PRAC'!$D$4:$D$61,$P117-4+42),"")</f>
        <v/>
      </c>
      <c r="BH117" s="26">
        <f>IF(43&lt;=$Q117,INDEX('BAZA PRAC'!$D$4:$D$61,$P117-4+43),"")</f>
        <v/>
      </c>
      <c r="BI117" s="26">
        <f>IF(44&lt;=$Q117,INDEX('BAZA PRAC'!$D$4:$D$61,$P117-4+44),"")</f>
        <v/>
      </c>
      <c r="BJ117" s="26">
        <f>IF(45&lt;=$Q117,INDEX('BAZA PRAC'!$D$4:$D$61,$P117-4+45),"")</f>
        <v/>
      </c>
      <c r="BK117" s="26">
        <f>IF(46&lt;=$Q117,INDEX('BAZA PRAC'!$D$4:$D$61,$P117-4+46),"")</f>
        <v/>
      </c>
      <c r="BL117" s="26">
        <f>IF(47&lt;=$Q117,INDEX('BAZA PRAC'!$D$4:$D$61,$P117-4+47),"")</f>
        <v/>
      </c>
      <c r="BM117" s="26">
        <f>IF(48&lt;=$Q117,INDEX('BAZA PRAC'!$D$4:$D$61,$P117-4+48),"")</f>
        <v/>
      </c>
      <c r="BN117" s="26">
        <f>IF(49&lt;=$Q117,INDEX('BAZA PRAC'!$D$4:$D$61,$P117-4+49),"")</f>
        <v/>
      </c>
      <c r="BO117" s="26">
        <f>IF(50&lt;=$Q117,INDEX('BAZA PRAC'!$D$4:$D$61,$P117-4+50),"")</f>
        <v/>
      </c>
      <c r="BP117" s="26">
        <f>IF(51&lt;=$Q117,INDEX('BAZA PRAC'!$D$4:$D$61,$P117-4+51),"")</f>
        <v/>
      </c>
      <c r="BQ117" s="26">
        <f>IF(52&lt;=$Q117,INDEX('BAZA PRAC'!$D$4:$D$61,$P117-4+52),"")</f>
        <v/>
      </c>
      <c r="BR117" s="26">
        <f>IF(53&lt;=$Q117,INDEX('BAZA PRAC'!$D$4:$D$61,$P117-4+53),"")</f>
        <v/>
      </c>
      <c r="BS117" s="26">
        <f>IF(54&lt;=$Q117,INDEX('BAZA PRAC'!$D$4:$D$61,$P117-4+54),"")</f>
        <v/>
      </c>
      <c r="BT117" s="26">
        <f>IF(55&lt;=$Q117,INDEX('BAZA PRAC'!$D$4:$D$61,$P117-4+55),"")</f>
        <v/>
      </c>
      <c r="BU117" s="26">
        <f>IF(56&lt;=$Q117,INDEX('BAZA PRAC'!$D$4:$D$61,$P117-4+56),"")</f>
        <v/>
      </c>
      <c r="BV117" s="26">
        <f>IF(57&lt;=$Q117,INDEX('BAZA PRAC'!$D$4:$D$61,$P117-4+57),"")</f>
        <v/>
      </c>
      <c r="BW117" s="26">
        <f>IF(58&lt;=$Q117,INDEX('BAZA PRAC'!$D$4:$D$61,$P117-4+58),"")</f>
        <v/>
      </c>
      <c r="BX117" s="20" t="n"/>
      <c r="BY117" s="20" t="n"/>
    </row>
    <row r="118">
      <c r="A118" s="27">
        <f>IF($D118="","",COUNTA($D$11:$D118))</f>
        <v/>
      </c>
      <c r="B118" s="27">
        <f>IF($BX118&lt;&gt;"",$BX118,IF($D118="","",IFERROR(INDEX('BAZA PRAC'!$A$4:$A$61,MATCH($D118,'BAZA PRAC'!$D$4:$D$61,0)),"")))</f>
        <v/>
      </c>
      <c r="C118" s="20" t="n"/>
      <c r="D118" s="21" t="n"/>
      <c r="E118" s="27">
        <f>IF($BY118&lt;&gt;"",$BY118,IF($D118="","",IFERROR(INDEX('BAZA PRAC'!$E$4:$E$61,MATCH($D118,'BAZA PRAC'!$D$4:$D$61,0)),"")))</f>
        <v/>
      </c>
      <c r="F118" s="22" t="n"/>
      <c r="G118" s="23" t="n"/>
      <c r="H118" s="23" t="n"/>
      <c r="I118" s="23" t="n"/>
      <c r="J118" s="28">
        <f>IF($D118="","",N(G118)+N(H118)+N(I118))</f>
        <v/>
      </c>
      <c r="K118" s="28">
        <f>IF($D118="","",N(F118)*J118)</f>
        <v/>
      </c>
      <c r="L118" s="25" t="n"/>
      <c r="M118" s="28">
        <f>IF($D118="","",K118*(1-N(L118)))</f>
        <v/>
      </c>
      <c r="N118" s="21" t="n"/>
      <c r="P118" s="26">
        <f>IFERROR(VLOOKUP($C118,USTAWIENIA!$E$2:$H$8,3,FALSE),4)</f>
        <v/>
      </c>
      <c r="Q118" s="26">
        <f>IFERROR(VLOOKUP($C118,USTAWIENIA!$E$2:$H$8,4,FALSE),58)</f>
        <v/>
      </c>
      <c r="R118" s="26">
        <f>IF(1&lt;=$Q118,INDEX('BAZA PRAC'!$D$4:$D$61,$P118-4+1),"")</f>
        <v/>
      </c>
      <c r="S118" s="26">
        <f>IF(2&lt;=$Q118,INDEX('BAZA PRAC'!$D$4:$D$61,$P118-4+2),"")</f>
        <v/>
      </c>
      <c r="T118" s="26">
        <f>IF(3&lt;=$Q118,INDEX('BAZA PRAC'!$D$4:$D$61,$P118-4+3),"")</f>
        <v/>
      </c>
      <c r="U118" s="26">
        <f>IF(4&lt;=$Q118,INDEX('BAZA PRAC'!$D$4:$D$61,$P118-4+4),"")</f>
        <v/>
      </c>
      <c r="V118" s="26">
        <f>IF(5&lt;=$Q118,INDEX('BAZA PRAC'!$D$4:$D$61,$P118-4+5),"")</f>
        <v/>
      </c>
      <c r="W118" s="26">
        <f>IF(6&lt;=$Q118,INDEX('BAZA PRAC'!$D$4:$D$61,$P118-4+6),"")</f>
        <v/>
      </c>
      <c r="X118" s="26">
        <f>IF(7&lt;=$Q118,INDEX('BAZA PRAC'!$D$4:$D$61,$P118-4+7),"")</f>
        <v/>
      </c>
      <c r="Y118" s="26">
        <f>IF(8&lt;=$Q118,INDEX('BAZA PRAC'!$D$4:$D$61,$P118-4+8),"")</f>
        <v/>
      </c>
      <c r="Z118" s="26">
        <f>IF(9&lt;=$Q118,INDEX('BAZA PRAC'!$D$4:$D$61,$P118-4+9),"")</f>
        <v/>
      </c>
      <c r="AA118" s="26">
        <f>IF(10&lt;=$Q118,INDEX('BAZA PRAC'!$D$4:$D$61,$P118-4+10),"")</f>
        <v/>
      </c>
      <c r="AB118" s="26">
        <f>IF(11&lt;=$Q118,INDEX('BAZA PRAC'!$D$4:$D$61,$P118-4+11),"")</f>
        <v/>
      </c>
      <c r="AC118" s="26">
        <f>IF(12&lt;=$Q118,INDEX('BAZA PRAC'!$D$4:$D$61,$P118-4+12),"")</f>
        <v/>
      </c>
      <c r="AD118" s="26">
        <f>IF(13&lt;=$Q118,INDEX('BAZA PRAC'!$D$4:$D$61,$P118-4+13),"")</f>
        <v/>
      </c>
      <c r="AE118" s="26">
        <f>IF(14&lt;=$Q118,INDEX('BAZA PRAC'!$D$4:$D$61,$P118-4+14),"")</f>
        <v/>
      </c>
      <c r="AF118" s="26">
        <f>IF(15&lt;=$Q118,INDEX('BAZA PRAC'!$D$4:$D$61,$P118-4+15),"")</f>
        <v/>
      </c>
      <c r="AG118" s="26">
        <f>IF(16&lt;=$Q118,INDEX('BAZA PRAC'!$D$4:$D$61,$P118-4+16),"")</f>
        <v/>
      </c>
      <c r="AH118" s="26">
        <f>IF(17&lt;=$Q118,INDEX('BAZA PRAC'!$D$4:$D$61,$P118-4+17),"")</f>
        <v/>
      </c>
      <c r="AI118" s="26">
        <f>IF(18&lt;=$Q118,INDEX('BAZA PRAC'!$D$4:$D$61,$P118-4+18),"")</f>
        <v/>
      </c>
      <c r="AJ118" s="26">
        <f>IF(19&lt;=$Q118,INDEX('BAZA PRAC'!$D$4:$D$61,$P118-4+19),"")</f>
        <v/>
      </c>
      <c r="AK118" s="26">
        <f>IF(20&lt;=$Q118,INDEX('BAZA PRAC'!$D$4:$D$61,$P118-4+20),"")</f>
        <v/>
      </c>
      <c r="AL118" s="26">
        <f>IF(21&lt;=$Q118,INDEX('BAZA PRAC'!$D$4:$D$61,$P118-4+21),"")</f>
        <v/>
      </c>
      <c r="AM118" s="26">
        <f>IF(22&lt;=$Q118,INDEX('BAZA PRAC'!$D$4:$D$61,$P118-4+22),"")</f>
        <v/>
      </c>
      <c r="AN118" s="26">
        <f>IF(23&lt;=$Q118,INDEX('BAZA PRAC'!$D$4:$D$61,$P118-4+23),"")</f>
        <v/>
      </c>
      <c r="AO118" s="26">
        <f>IF(24&lt;=$Q118,INDEX('BAZA PRAC'!$D$4:$D$61,$P118-4+24),"")</f>
        <v/>
      </c>
      <c r="AP118" s="26">
        <f>IF(25&lt;=$Q118,INDEX('BAZA PRAC'!$D$4:$D$61,$P118-4+25),"")</f>
        <v/>
      </c>
      <c r="AQ118" s="26">
        <f>IF(26&lt;=$Q118,INDEX('BAZA PRAC'!$D$4:$D$61,$P118-4+26),"")</f>
        <v/>
      </c>
      <c r="AR118" s="26">
        <f>IF(27&lt;=$Q118,INDEX('BAZA PRAC'!$D$4:$D$61,$P118-4+27),"")</f>
        <v/>
      </c>
      <c r="AS118" s="26">
        <f>IF(28&lt;=$Q118,INDEX('BAZA PRAC'!$D$4:$D$61,$P118-4+28),"")</f>
        <v/>
      </c>
      <c r="AT118" s="26">
        <f>IF(29&lt;=$Q118,INDEX('BAZA PRAC'!$D$4:$D$61,$P118-4+29),"")</f>
        <v/>
      </c>
      <c r="AU118" s="26">
        <f>IF(30&lt;=$Q118,INDEX('BAZA PRAC'!$D$4:$D$61,$P118-4+30),"")</f>
        <v/>
      </c>
      <c r="AV118" s="26">
        <f>IF(31&lt;=$Q118,INDEX('BAZA PRAC'!$D$4:$D$61,$P118-4+31),"")</f>
        <v/>
      </c>
      <c r="AW118" s="26">
        <f>IF(32&lt;=$Q118,INDEX('BAZA PRAC'!$D$4:$D$61,$P118-4+32),"")</f>
        <v/>
      </c>
      <c r="AX118" s="26">
        <f>IF(33&lt;=$Q118,INDEX('BAZA PRAC'!$D$4:$D$61,$P118-4+33),"")</f>
        <v/>
      </c>
      <c r="AY118" s="26">
        <f>IF(34&lt;=$Q118,INDEX('BAZA PRAC'!$D$4:$D$61,$P118-4+34),"")</f>
        <v/>
      </c>
      <c r="AZ118" s="26">
        <f>IF(35&lt;=$Q118,INDEX('BAZA PRAC'!$D$4:$D$61,$P118-4+35),"")</f>
        <v/>
      </c>
      <c r="BA118" s="26">
        <f>IF(36&lt;=$Q118,INDEX('BAZA PRAC'!$D$4:$D$61,$P118-4+36),"")</f>
        <v/>
      </c>
      <c r="BB118" s="26">
        <f>IF(37&lt;=$Q118,INDEX('BAZA PRAC'!$D$4:$D$61,$P118-4+37),"")</f>
        <v/>
      </c>
      <c r="BC118" s="26">
        <f>IF(38&lt;=$Q118,INDEX('BAZA PRAC'!$D$4:$D$61,$P118-4+38),"")</f>
        <v/>
      </c>
      <c r="BD118" s="26">
        <f>IF(39&lt;=$Q118,INDEX('BAZA PRAC'!$D$4:$D$61,$P118-4+39),"")</f>
        <v/>
      </c>
      <c r="BE118" s="26">
        <f>IF(40&lt;=$Q118,INDEX('BAZA PRAC'!$D$4:$D$61,$P118-4+40),"")</f>
        <v/>
      </c>
      <c r="BF118" s="26">
        <f>IF(41&lt;=$Q118,INDEX('BAZA PRAC'!$D$4:$D$61,$P118-4+41),"")</f>
        <v/>
      </c>
      <c r="BG118" s="26">
        <f>IF(42&lt;=$Q118,INDEX('BAZA PRAC'!$D$4:$D$61,$P118-4+42),"")</f>
        <v/>
      </c>
      <c r="BH118" s="26">
        <f>IF(43&lt;=$Q118,INDEX('BAZA PRAC'!$D$4:$D$61,$P118-4+43),"")</f>
        <v/>
      </c>
      <c r="BI118" s="26">
        <f>IF(44&lt;=$Q118,INDEX('BAZA PRAC'!$D$4:$D$61,$P118-4+44),"")</f>
        <v/>
      </c>
      <c r="BJ118" s="26">
        <f>IF(45&lt;=$Q118,INDEX('BAZA PRAC'!$D$4:$D$61,$P118-4+45),"")</f>
        <v/>
      </c>
      <c r="BK118" s="26">
        <f>IF(46&lt;=$Q118,INDEX('BAZA PRAC'!$D$4:$D$61,$P118-4+46),"")</f>
        <v/>
      </c>
      <c r="BL118" s="26">
        <f>IF(47&lt;=$Q118,INDEX('BAZA PRAC'!$D$4:$D$61,$P118-4+47),"")</f>
        <v/>
      </c>
      <c r="BM118" s="26">
        <f>IF(48&lt;=$Q118,INDEX('BAZA PRAC'!$D$4:$D$61,$P118-4+48),"")</f>
        <v/>
      </c>
      <c r="BN118" s="26">
        <f>IF(49&lt;=$Q118,INDEX('BAZA PRAC'!$D$4:$D$61,$P118-4+49),"")</f>
        <v/>
      </c>
      <c r="BO118" s="26">
        <f>IF(50&lt;=$Q118,INDEX('BAZA PRAC'!$D$4:$D$61,$P118-4+50),"")</f>
        <v/>
      </c>
      <c r="BP118" s="26">
        <f>IF(51&lt;=$Q118,INDEX('BAZA PRAC'!$D$4:$D$61,$P118-4+51),"")</f>
        <v/>
      </c>
      <c r="BQ118" s="26">
        <f>IF(52&lt;=$Q118,INDEX('BAZA PRAC'!$D$4:$D$61,$P118-4+52),"")</f>
        <v/>
      </c>
      <c r="BR118" s="26">
        <f>IF(53&lt;=$Q118,INDEX('BAZA PRAC'!$D$4:$D$61,$P118-4+53),"")</f>
        <v/>
      </c>
      <c r="BS118" s="26">
        <f>IF(54&lt;=$Q118,INDEX('BAZA PRAC'!$D$4:$D$61,$P118-4+54),"")</f>
        <v/>
      </c>
      <c r="BT118" s="26">
        <f>IF(55&lt;=$Q118,INDEX('BAZA PRAC'!$D$4:$D$61,$P118-4+55),"")</f>
        <v/>
      </c>
      <c r="BU118" s="26">
        <f>IF(56&lt;=$Q118,INDEX('BAZA PRAC'!$D$4:$D$61,$P118-4+56),"")</f>
        <v/>
      </c>
      <c r="BV118" s="26">
        <f>IF(57&lt;=$Q118,INDEX('BAZA PRAC'!$D$4:$D$61,$P118-4+57),"")</f>
        <v/>
      </c>
      <c r="BW118" s="26">
        <f>IF(58&lt;=$Q118,INDEX('BAZA PRAC'!$D$4:$D$61,$P118-4+58),"")</f>
        <v/>
      </c>
      <c r="BX118" s="20" t="n"/>
      <c r="BY118" s="20" t="n"/>
    </row>
    <row r="119">
      <c r="A119" s="19">
        <f>IF($D119="","",COUNTA($D$11:$D119))</f>
        <v/>
      </c>
      <c r="B119" s="19">
        <f>IF($BX119&lt;&gt;"",$BX119,IF($D119="","",IFERROR(INDEX('BAZA PRAC'!$A$4:$A$61,MATCH($D119,'BAZA PRAC'!$D$4:$D$61,0)),"")))</f>
        <v/>
      </c>
      <c r="C119" s="20" t="n"/>
      <c r="D119" s="21" t="n"/>
      <c r="E119" s="19">
        <f>IF($BY119&lt;&gt;"",$BY119,IF($D119="","",IFERROR(INDEX('BAZA PRAC'!$E$4:$E$61,MATCH($D119,'BAZA PRAC'!$D$4:$D$61,0)),"")))</f>
        <v/>
      </c>
      <c r="F119" s="22" t="n"/>
      <c r="G119" s="23" t="n"/>
      <c r="H119" s="23" t="n"/>
      <c r="I119" s="23" t="n"/>
      <c r="J119" s="24">
        <f>IF($D119="","",N(G119)+N(H119)+N(I119))</f>
        <v/>
      </c>
      <c r="K119" s="24">
        <f>IF($D119="","",N(F119)*J119)</f>
        <v/>
      </c>
      <c r="L119" s="25" t="n"/>
      <c r="M119" s="24">
        <f>IF($D119="","",K119*(1-N(L119)))</f>
        <v/>
      </c>
      <c r="N119" s="21" t="n"/>
      <c r="P119" s="26">
        <f>IFERROR(VLOOKUP($C119,USTAWIENIA!$E$2:$H$8,3,FALSE),4)</f>
        <v/>
      </c>
      <c r="Q119" s="26">
        <f>IFERROR(VLOOKUP($C119,USTAWIENIA!$E$2:$H$8,4,FALSE),58)</f>
        <v/>
      </c>
      <c r="R119" s="26">
        <f>IF(1&lt;=$Q119,INDEX('BAZA PRAC'!$D$4:$D$61,$P119-4+1),"")</f>
        <v/>
      </c>
      <c r="S119" s="26">
        <f>IF(2&lt;=$Q119,INDEX('BAZA PRAC'!$D$4:$D$61,$P119-4+2),"")</f>
        <v/>
      </c>
      <c r="T119" s="26">
        <f>IF(3&lt;=$Q119,INDEX('BAZA PRAC'!$D$4:$D$61,$P119-4+3),"")</f>
        <v/>
      </c>
      <c r="U119" s="26">
        <f>IF(4&lt;=$Q119,INDEX('BAZA PRAC'!$D$4:$D$61,$P119-4+4),"")</f>
        <v/>
      </c>
      <c r="V119" s="26">
        <f>IF(5&lt;=$Q119,INDEX('BAZA PRAC'!$D$4:$D$61,$P119-4+5),"")</f>
        <v/>
      </c>
      <c r="W119" s="26">
        <f>IF(6&lt;=$Q119,INDEX('BAZA PRAC'!$D$4:$D$61,$P119-4+6),"")</f>
        <v/>
      </c>
      <c r="X119" s="26">
        <f>IF(7&lt;=$Q119,INDEX('BAZA PRAC'!$D$4:$D$61,$P119-4+7),"")</f>
        <v/>
      </c>
      <c r="Y119" s="26">
        <f>IF(8&lt;=$Q119,INDEX('BAZA PRAC'!$D$4:$D$61,$P119-4+8),"")</f>
        <v/>
      </c>
      <c r="Z119" s="26">
        <f>IF(9&lt;=$Q119,INDEX('BAZA PRAC'!$D$4:$D$61,$P119-4+9),"")</f>
        <v/>
      </c>
      <c r="AA119" s="26">
        <f>IF(10&lt;=$Q119,INDEX('BAZA PRAC'!$D$4:$D$61,$P119-4+10),"")</f>
        <v/>
      </c>
      <c r="AB119" s="26">
        <f>IF(11&lt;=$Q119,INDEX('BAZA PRAC'!$D$4:$D$61,$P119-4+11),"")</f>
        <v/>
      </c>
      <c r="AC119" s="26">
        <f>IF(12&lt;=$Q119,INDEX('BAZA PRAC'!$D$4:$D$61,$P119-4+12),"")</f>
        <v/>
      </c>
      <c r="AD119" s="26">
        <f>IF(13&lt;=$Q119,INDEX('BAZA PRAC'!$D$4:$D$61,$P119-4+13),"")</f>
        <v/>
      </c>
      <c r="AE119" s="26">
        <f>IF(14&lt;=$Q119,INDEX('BAZA PRAC'!$D$4:$D$61,$P119-4+14),"")</f>
        <v/>
      </c>
      <c r="AF119" s="26">
        <f>IF(15&lt;=$Q119,INDEX('BAZA PRAC'!$D$4:$D$61,$P119-4+15),"")</f>
        <v/>
      </c>
      <c r="AG119" s="26">
        <f>IF(16&lt;=$Q119,INDEX('BAZA PRAC'!$D$4:$D$61,$P119-4+16),"")</f>
        <v/>
      </c>
      <c r="AH119" s="26">
        <f>IF(17&lt;=$Q119,INDEX('BAZA PRAC'!$D$4:$D$61,$P119-4+17),"")</f>
        <v/>
      </c>
      <c r="AI119" s="26">
        <f>IF(18&lt;=$Q119,INDEX('BAZA PRAC'!$D$4:$D$61,$P119-4+18),"")</f>
        <v/>
      </c>
      <c r="AJ119" s="26">
        <f>IF(19&lt;=$Q119,INDEX('BAZA PRAC'!$D$4:$D$61,$P119-4+19),"")</f>
        <v/>
      </c>
      <c r="AK119" s="26">
        <f>IF(20&lt;=$Q119,INDEX('BAZA PRAC'!$D$4:$D$61,$P119-4+20),"")</f>
        <v/>
      </c>
      <c r="AL119" s="26">
        <f>IF(21&lt;=$Q119,INDEX('BAZA PRAC'!$D$4:$D$61,$P119-4+21),"")</f>
        <v/>
      </c>
      <c r="AM119" s="26">
        <f>IF(22&lt;=$Q119,INDEX('BAZA PRAC'!$D$4:$D$61,$P119-4+22),"")</f>
        <v/>
      </c>
      <c r="AN119" s="26">
        <f>IF(23&lt;=$Q119,INDEX('BAZA PRAC'!$D$4:$D$61,$P119-4+23),"")</f>
        <v/>
      </c>
      <c r="AO119" s="26">
        <f>IF(24&lt;=$Q119,INDEX('BAZA PRAC'!$D$4:$D$61,$P119-4+24),"")</f>
        <v/>
      </c>
      <c r="AP119" s="26">
        <f>IF(25&lt;=$Q119,INDEX('BAZA PRAC'!$D$4:$D$61,$P119-4+25),"")</f>
        <v/>
      </c>
      <c r="AQ119" s="26">
        <f>IF(26&lt;=$Q119,INDEX('BAZA PRAC'!$D$4:$D$61,$P119-4+26),"")</f>
        <v/>
      </c>
      <c r="AR119" s="26">
        <f>IF(27&lt;=$Q119,INDEX('BAZA PRAC'!$D$4:$D$61,$P119-4+27),"")</f>
        <v/>
      </c>
      <c r="AS119" s="26">
        <f>IF(28&lt;=$Q119,INDEX('BAZA PRAC'!$D$4:$D$61,$P119-4+28),"")</f>
        <v/>
      </c>
      <c r="AT119" s="26">
        <f>IF(29&lt;=$Q119,INDEX('BAZA PRAC'!$D$4:$D$61,$P119-4+29),"")</f>
        <v/>
      </c>
      <c r="AU119" s="26">
        <f>IF(30&lt;=$Q119,INDEX('BAZA PRAC'!$D$4:$D$61,$P119-4+30),"")</f>
        <v/>
      </c>
      <c r="AV119" s="26">
        <f>IF(31&lt;=$Q119,INDEX('BAZA PRAC'!$D$4:$D$61,$P119-4+31),"")</f>
        <v/>
      </c>
      <c r="AW119" s="26">
        <f>IF(32&lt;=$Q119,INDEX('BAZA PRAC'!$D$4:$D$61,$P119-4+32),"")</f>
        <v/>
      </c>
      <c r="AX119" s="26">
        <f>IF(33&lt;=$Q119,INDEX('BAZA PRAC'!$D$4:$D$61,$P119-4+33),"")</f>
        <v/>
      </c>
      <c r="AY119" s="26">
        <f>IF(34&lt;=$Q119,INDEX('BAZA PRAC'!$D$4:$D$61,$P119-4+34),"")</f>
        <v/>
      </c>
      <c r="AZ119" s="26">
        <f>IF(35&lt;=$Q119,INDEX('BAZA PRAC'!$D$4:$D$61,$P119-4+35),"")</f>
        <v/>
      </c>
      <c r="BA119" s="26">
        <f>IF(36&lt;=$Q119,INDEX('BAZA PRAC'!$D$4:$D$61,$P119-4+36),"")</f>
        <v/>
      </c>
      <c r="BB119" s="26">
        <f>IF(37&lt;=$Q119,INDEX('BAZA PRAC'!$D$4:$D$61,$P119-4+37),"")</f>
        <v/>
      </c>
      <c r="BC119" s="26">
        <f>IF(38&lt;=$Q119,INDEX('BAZA PRAC'!$D$4:$D$61,$P119-4+38),"")</f>
        <v/>
      </c>
      <c r="BD119" s="26">
        <f>IF(39&lt;=$Q119,INDEX('BAZA PRAC'!$D$4:$D$61,$P119-4+39),"")</f>
        <v/>
      </c>
      <c r="BE119" s="26">
        <f>IF(40&lt;=$Q119,INDEX('BAZA PRAC'!$D$4:$D$61,$P119-4+40),"")</f>
        <v/>
      </c>
      <c r="BF119" s="26">
        <f>IF(41&lt;=$Q119,INDEX('BAZA PRAC'!$D$4:$D$61,$P119-4+41),"")</f>
        <v/>
      </c>
      <c r="BG119" s="26">
        <f>IF(42&lt;=$Q119,INDEX('BAZA PRAC'!$D$4:$D$61,$P119-4+42),"")</f>
        <v/>
      </c>
      <c r="BH119" s="26">
        <f>IF(43&lt;=$Q119,INDEX('BAZA PRAC'!$D$4:$D$61,$P119-4+43),"")</f>
        <v/>
      </c>
      <c r="BI119" s="26">
        <f>IF(44&lt;=$Q119,INDEX('BAZA PRAC'!$D$4:$D$61,$P119-4+44),"")</f>
        <v/>
      </c>
      <c r="BJ119" s="26">
        <f>IF(45&lt;=$Q119,INDEX('BAZA PRAC'!$D$4:$D$61,$P119-4+45),"")</f>
        <v/>
      </c>
      <c r="BK119" s="26">
        <f>IF(46&lt;=$Q119,INDEX('BAZA PRAC'!$D$4:$D$61,$P119-4+46),"")</f>
        <v/>
      </c>
      <c r="BL119" s="26">
        <f>IF(47&lt;=$Q119,INDEX('BAZA PRAC'!$D$4:$D$61,$P119-4+47),"")</f>
        <v/>
      </c>
      <c r="BM119" s="26">
        <f>IF(48&lt;=$Q119,INDEX('BAZA PRAC'!$D$4:$D$61,$P119-4+48),"")</f>
        <v/>
      </c>
      <c r="BN119" s="26">
        <f>IF(49&lt;=$Q119,INDEX('BAZA PRAC'!$D$4:$D$61,$P119-4+49),"")</f>
        <v/>
      </c>
      <c r="BO119" s="26">
        <f>IF(50&lt;=$Q119,INDEX('BAZA PRAC'!$D$4:$D$61,$P119-4+50),"")</f>
        <v/>
      </c>
      <c r="BP119" s="26">
        <f>IF(51&lt;=$Q119,INDEX('BAZA PRAC'!$D$4:$D$61,$P119-4+51),"")</f>
        <v/>
      </c>
      <c r="BQ119" s="26">
        <f>IF(52&lt;=$Q119,INDEX('BAZA PRAC'!$D$4:$D$61,$P119-4+52),"")</f>
        <v/>
      </c>
      <c r="BR119" s="26">
        <f>IF(53&lt;=$Q119,INDEX('BAZA PRAC'!$D$4:$D$61,$P119-4+53),"")</f>
        <v/>
      </c>
      <c r="BS119" s="26">
        <f>IF(54&lt;=$Q119,INDEX('BAZA PRAC'!$D$4:$D$61,$P119-4+54),"")</f>
        <v/>
      </c>
      <c r="BT119" s="26">
        <f>IF(55&lt;=$Q119,INDEX('BAZA PRAC'!$D$4:$D$61,$P119-4+55),"")</f>
        <v/>
      </c>
      <c r="BU119" s="26">
        <f>IF(56&lt;=$Q119,INDEX('BAZA PRAC'!$D$4:$D$61,$P119-4+56),"")</f>
        <v/>
      </c>
      <c r="BV119" s="26">
        <f>IF(57&lt;=$Q119,INDEX('BAZA PRAC'!$D$4:$D$61,$P119-4+57),"")</f>
        <v/>
      </c>
      <c r="BW119" s="26">
        <f>IF(58&lt;=$Q119,INDEX('BAZA PRAC'!$D$4:$D$61,$P119-4+58),"")</f>
        <v/>
      </c>
      <c r="BX119" s="20" t="n"/>
      <c r="BY119" s="20" t="n"/>
    </row>
    <row r="120">
      <c r="A120" s="27">
        <f>IF($D120="","",COUNTA($D$11:$D120))</f>
        <v/>
      </c>
      <c r="B120" s="27">
        <f>IF($BX120&lt;&gt;"",$BX120,IF($D120="","",IFERROR(INDEX('BAZA PRAC'!$A$4:$A$61,MATCH($D120,'BAZA PRAC'!$D$4:$D$61,0)),"")))</f>
        <v/>
      </c>
      <c r="C120" s="20" t="n"/>
      <c r="D120" s="21" t="n"/>
      <c r="E120" s="27">
        <f>IF($BY120&lt;&gt;"",$BY120,IF($D120="","",IFERROR(INDEX('BAZA PRAC'!$E$4:$E$61,MATCH($D120,'BAZA PRAC'!$D$4:$D$61,0)),"")))</f>
        <v/>
      </c>
      <c r="F120" s="22" t="n"/>
      <c r="G120" s="23" t="n"/>
      <c r="H120" s="23" t="n"/>
      <c r="I120" s="23" t="n"/>
      <c r="J120" s="28">
        <f>IF($D120="","",N(G120)+N(H120)+N(I120))</f>
        <v/>
      </c>
      <c r="K120" s="28">
        <f>IF($D120="","",N(F120)*J120)</f>
        <v/>
      </c>
      <c r="L120" s="25" t="n"/>
      <c r="M120" s="28">
        <f>IF($D120="","",K120*(1-N(L120)))</f>
        <v/>
      </c>
      <c r="N120" s="21" t="n"/>
      <c r="P120" s="26">
        <f>IFERROR(VLOOKUP($C120,USTAWIENIA!$E$2:$H$8,3,FALSE),4)</f>
        <v/>
      </c>
      <c r="Q120" s="26">
        <f>IFERROR(VLOOKUP($C120,USTAWIENIA!$E$2:$H$8,4,FALSE),58)</f>
        <v/>
      </c>
      <c r="R120" s="26">
        <f>IF(1&lt;=$Q120,INDEX('BAZA PRAC'!$D$4:$D$61,$P120-4+1),"")</f>
        <v/>
      </c>
      <c r="S120" s="26">
        <f>IF(2&lt;=$Q120,INDEX('BAZA PRAC'!$D$4:$D$61,$P120-4+2),"")</f>
        <v/>
      </c>
      <c r="T120" s="26">
        <f>IF(3&lt;=$Q120,INDEX('BAZA PRAC'!$D$4:$D$61,$P120-4+3),"")</f>
        <v/>
      </c>
      <c r="U120" s="26">
        <f>IF(4&lt;=$Q120,INDEX('BAZA PRAC'!$D$4:$D$61,$P120-4+4),"")</f>
        <v/>
      </c>
      <c r="V120" s="26">
        <f>IF(5&lt;=$Q120,INDEX('BAZA PRAC'!$D$4:$D$61,$P120-4+5),"")</f>
        <v/>
      </c>
      <c r="W120" s="26">
        <f>IF(6&lt;=$Q120,INDEX('BAZA PRAC'!$D$4:$D$61,$P120-4+6),"")</f>
        <v/>
      </c>
      <c r="X120" s="26">
        <f>IF(7&lt;=$Q120,INDEX('BAZA PRAC'!$D$4:$D$61,$P120-4+7),"")</f>
        <v/>
      </c>
      <c r="Y120" s="26">
        <f>IF(8&lt;=$Q120,INDEX('BAZA PRAC'!$D$4:$D$61,$P120-4+8),"")</f>
        <v/>
      </c>
      <c r="Z120" s="26">
        <f>IF(9&lt;=$Q120,INDEX('BAZA PRAC'!$D$4:$D$61,$P120-4+9),"")</f>
        <v/>
      </c>
      <c r="AA120" s="26">
        <f>IF(10&lt;=$Q120,INDEX('BAZA PRAC'!$D$4:$D$61,$P120-4+10),"")</f>
        <v/>
      </c>
      <c r="AB120" s="26">
        <f>IF(11&lt;=$Q120,INDEX('BAZA PRAC'!$D$4:$D$61,$P120-4+11),"")</f>
        <v/>
      </c>
      <c r="AC120" s="26">
        <f>IF(12&lt;=$Q120,INDEX('BAZA PRAC'!$D$4:$D$61,$P120-4+12),"")</f>
        <v/>
      </c>
      <c r="AD120" s="26">
        <f>IF(13&lt;=$Q120,INDEX('BAZA PRAC'!$D$4:$D$61,$P120-4+13),"")</f>
        <v/>
      </c>
      <c r="AE120" s="26">
        <f>IF(14&lt;=$Q120,INDEX('BAZA PRAC'!$D$4:$D$61,$P120-4+14),"")</f>
        <v/>
      </c>
      <c r="AF120" s="26">
        <f>IF(15&lt;=$Q120,INDEX('BAZA PRAC'!$D$4:$D$61,$P120-4+15),"")</f>
        <v/>
      </c>
      <c r="AG120" s="26">
        <f>IF(16&lt;=$Q120,INDEX('BAZA PRAC'!$D$4:$D$61,$P120-4+16),"")</f>
        <v/>
      </c>
      <c r="AH120" s="26">
        <f>IF(17&lt;=$Q120,INDEX('BAZA PRAC'!$D$4:$D$61,$P120-4+17),"")</f>
        <v/>
      </c>
      <c r="AI120" s="26">
        <f>IF(18&lt;=$Q120,INDEX('BAZA PRAC'!$D$4:$D$61,$P120-4+18),"")</f>
        <v/>
      </c>
      <c r="AJ120" s="26">
        <f>IF(19&lt;=$Q120,INDEX('BAZA PRAC'!$D$4:$D$61,$P120-4+19),"")</f>
        <v/>
      </c>
      <c r="AK120" s="26">
        <f>IF(20&lt;=$Q120,INDEX('BAZA PRAC'!$D$4:$D$61,$P120-4+20),"")</f>
        <v/>
      </c>
      <c r="AL120" s="26">
        <f>IF(21&lt;=$Q120,INDEX('BAZA PRAC'!$D$4:$D$61,$P120-4+21),"")</f>
        <v/>
      </c>
      <c r="AM120" s="26">
        <f>IF(22&lt;=$Q120,INDEX('BAZA PRAC'!$D$4:$D$61,$P120-4+22),"")</f>
        <v/>
      </c>
      <c r="AN120" s="26">
        <f>IF(23&lt;=$Q120,INDEX('BAZA PRAC'!$D$4:$D$61,$P120-4+23),"")</f>
        <v/>
      </c>
      <c r="AO120" s="26">
        <f>IF(24&lt;=$Q120,INDEX('BAZA PRAC'!$D$4:$D$61,$P120-4+24),"")</f>
        <v/>
      </c>
      <c r="AP120" s="26">
        <f>IF(25&lt;=$Q120,INDEX('BAZA PRAC'!$D$4:$D$61,$P120-4+25),"")</f>
        <v/>
      </c>
      <c r="AQ120" s="26">
        <f>IF(26&lt;=$Q120,INDEX('BAZA PRAC'!$D$4:$D$61,$P120-4+26),"")</f>
        <v/>
      </c>
      <c r="AR120" s="26">
        <f>IF(27&lt;=$Q120,INDEX('BAZA PRAC'!$D$4:$D$61,$P120-4+27),"")</f>
        <v/>
      </c>
      <c r="AS120" s="26">
        <f>IF(28&lt;=$Q120,INDEX('BAZA PRAC'!$D$4:$D$61,$P120-4+28),"")</f>
        <v/>
      </c>
      <c r="AT120" s="26">
        <f>IF(29&lt;=$Q120,INDEX('BAZA PRAC'!$D$4:$D$61,$P120-4+29),"")</f>
        <v/>
      </c>
      <c r="AU120" s="26">
        <f>IF(30&lt;=$Q120,INDEX('BAZA PRAC'!$D$4:$D$61,$P120-4+30),"")</f>
        <v/>
      </c>
      <c r="AV120" s="26">
        <f>IF(31&lt;=$Q120,INDEX('BAZA PRAC'!$D$4:$D$61,$P120-4+31),"")</f>
        <v/>
      </c>
      <c r="AW120" s="26">
        <f>IF(32&lt;=$Q120,INDEX('BAZA PRAC'!$D$4:$D$61,$P120-4+32),"")</f>
        <v/>
      </c>
      <c r="AX120" s="26">
        <f>IF(33&lt;=$Q120,INDEX('BAZA PRAC'!$D$4:$D$61,$P120-4+33),"")</f>
        <v/>
      </c>
      <c r="AY120" s="26">
        <f>IF(34&lt;=$Q120,INDEX('BAZA PRAC'!$D$4:$D$61,$P120-4+34),"")</f>
        <v/>
      </c>
      <c r="AZ120" s="26">
        <f>IF(35&lt;=$Q120,INDEX('BAZA PRAC'!$D$4:$D$61,$P120-4+35),"")</f>
        <v/>
      </c>
      <c r="BA120" s="26">
        <f>IF(36&lt;=$Q120,INDEX('BAZA PRAC'!$D$4:$D$61,$P120-4+36),"")</f>
        <v/>
      </c>
      <c r="BB120" s="26">
        <f>IF(37&lt;=$Q120,INDEX('BAZA PRAC'!$D$4:$D$61,$P120-4+37),"")</f>
        <v/>
      </c>
      <c r="BC120" s="26">
        <f>IF(38&lt;=$Q120,INDEX('BAZA PRAC'!$D$4:$D$61,$P120-4+38),"")</f>
        <v/>
      </c>
      <c r="BD120" s="26">
        <f>IF(39&lt;=$Q120,INDEX('BAZA PRAC'!$D$4:$D$61,$P120-4+39),"")</f>
        <v/>
      </c>
      <c r="BE120" s="26">
        <f>IF(40&lt;=$Q120,INDEX('BAZA PRAC'!$D$4:$D$61,$P120-4+40),"")</f>
        <v/>
      </c>
      <c r="BF120" s="26">
        <f>IF(41&lt;=$Q120,INDEX('BAZA PRAC'!$D$4:$D$61,$P120-4+41),"")</f>
        <v/>
      </c>
      <c r="BG120" s="26">
        <f>IF(42&lt;=$Q120,INDEX('BAZA PRAC'!$D$4:$D$61,$P120-4+42),"")</f>
        <v/>
      </c>
      <c r="BH120" s="26">
        <f>IF(43&lt;=$Q120,INDEX('BAZA PRAC'!$D$4:$D$61,$P120-4+43),"")</f>
        <v/>
      </c>
      <c r="BI120" s="26">
        <f>IF(44&lt;=$Q120,INDEX('BAZA PRAC'!$D$4:$D$61,$P120-4+44),"")</f>
        <v/>
      </c>
      <c r="BJ120" s="26">
        <f>IF(45&lt;=$Q120,INDEX('BAZA PRAC'!$D$4:$D$61,$P120-4+45),"")</f>
        <v/>
      </c>
      <c r="BK120" s="26">
        <f>IF(46&lt;=$Q120,INDEX('BAZA PRAC'!$D$4:$D$61,$P120-4+46),"")</f>
        <v/>
      </c>
      <c r="BL120" s="26">
        <f>IF(47&lt;=$Q120,INDEX('BAZA PRAC'!$D$4:$D$61,$P120-4+47),"")</f>
        <v/>
      </c>
      <c r="BM120" s="26">
        <f>IF(48&lt;=$Q120,INDEX('BAZA PRAC'!$D$4:$D$61,$P120-4+48),"")</f>
        <v/>
      </c>
      <c r="BN120" s="26">
        <f>IF(49&lt;=$Q120,INDEX('BAZA PRAC'!$D$4:$D$61,$P120-4+49),"")</f>
        <v/>
      </c>
      <c r="BO120" s="26">
        <f>IF(50&lt;=$Q120,INDEX('BAZA PRAC'!$D$4:$D$61,$P120-4+50),"")</f>
        <v/>
      </c>
      <c r="BP120" s="26">
        <f>IF(51&lt;=$Q120,INDEX('BAZA PRAC'!$D$4:$D$61,$P120-4+51),"")</f>
        <v/>
      </c>
      <c r="BQ120" s="26">
        <f>IF(52&lt;=$Q120,INDEX('BAZA PRAC'!$D$4:$D$61,$P120-4+52),"")</f>
        <v/>
      </c>
      <c r="BR120" s="26">
        <f>IF(53&lt;=$Q120,INDEX('BAZA PRAC'!$D$4:$D$61,$P120-4+53),"")</f>
        <v/>
      </c>
      <c r="BS120" s="26">
        <f>IF(54&lt;=$Q120,INDEX('BAZA PRAC'!$D$4:$D$61,$P120-4+54),"")</f>
        <v/>
      </c>
      <c r="BT120" s="26">
        <f>IF(55&lt;=$Q120,INDEX('BAZA PRAC'!$D$4:$D$61,$P120-4+55),"")</f>
        <v/>
      </c>
      <c r="BU120" s="26">
        <f>IF(56&lt;=$Q120,INDEX('BAZA PRAC'!$D$4:$D$61,$P120-4+56),"")</f>
        <v/>
      </c>
      <c r="BV120" s="26">
        <f>IF(57&lt;=$Q120,INDEX('BAZA PRAC'!$D$4:$D$61,$P120-4+57),"")</f>
        <v/>
      </c>
      <c r="BW120" s="26">
        <f>IF(58&lt;=$Q120,INDEX('BAZA PRAC'!$D$4:$D$61,$P120-4+58),"")</f>
        <v/>
      </c>
      <c r="BX120" s="20" t="n"/>
      <c r="BY120" s="20" t="n"/>
    </row>
    <row r="121">
      <c r="A121" s="19">
        <f>IF($D121="","",COUNTA($D$11:$D121))</f>
        <v/>
      </c>
      <c r="B121" s="19">
        <f>IF($BX121&lt;&gt;"",$BX121,IF($D121="","",IFERROR(INDEX('BAZA PRAC'!$A$4:$A$61,MATCH($D121,'BAZA PRAC'!$D$4:$D$61,0)),"")))</f>
        <v/>
      </c>
      <c r="C121" s="20" t="n"/>
      <c r="D121" s="21" t="n"/>
      <c r="E121" s="19">
        <f>IF($BY121&lt;&gt;"",$BY121,IF($D121="","",IFERROR(INDEX('BAZA PRAC'!$E$4:$E$61,MATCH($D121,'BAZA PRAC'!$D$4:$D$61,0)),"")))</f>
        <v/>
      </c>
      <c r="F121" s="22" t="n"/>
      <c r="G121" s="23" t="n"/>
      <c r="H121" s="23" t="n"/>
      <c r="I121" s="23" t="n"/>
      <c r="J121" s="24">
        <f>IF($D121="","",N(G121)+N(H121)+N(I121))</f>
        <v/>
      </c>
      <c r="K121" s="24">
        <f>IF($D121="","",N(F121)*J121)</f>
        <v/>
      </c>
      <c r="L121" s="25" t="n"/>
      <c r="M121" s="24">
        <f>IF($D121="","",K121*(1-N(L121)))</f>
        <v/>
      </c>
      <c r="N121" s="21" t="n"/>
      <c r="P121" s="26">
        <f>IFERROR(VLOOKUP($C121,USTAWIENIA!$E$2:$H$8,3,FALSE),4)</f>
        <v/>
      </c>
      <c r="Q121" s="26">
        <f>IFERROR(VLOOKUP($C121,USTAWIENIA!$E$2:$H$8,4,FALSE),58)</f>
        <v/>
      </c>
      <c r="R121" s="26">
        <f>IF(1&lt;=$Q121,INDEX('BAZA PRAC'!$D$4:$D$61,$P121-4+1),"")</f>
        <v/>
      </c>
      <c r="S121" s="26">
        <f>IF(2&lt;=$Q121,INDEX('BAZA PRAC'!$D$4:$D$61,$P121-4+2),"")</f>
        <v/>
      </c>
      <c r="T121" s="26">
        <f>IF(3&lt;=$Q121,INDEX('BAZA PRAC'!$D$4:$D$61,$P121-4+3),"")</f>
        <v/>
      </c>
      <c r="U121" s="26">
        <f>IF(4&lt;=$Q121,INDEX('BAZA PRAC'!$D$4:$D$61,$P121-4+4),"")</f>
        <v/>
      </c>
      <c r="V121" s="26">
        <f>IF(5&lt;=$Q121,INDEX('BAZA PRAC'!$D$4:$D$61,$P121-4+5),"")</f>
        <v/>
      </c>
      <c r="W121" s="26">
        <f>IF(6&lt;=$Q121,INDEX('BAZA PRAC'!$D$4:$D$61,$P121-4+6),"")</f>
        <v/>
      </c>
      <c r="X121" s="26">
        <f>IF(7&lt;=$Q121,INDEX('BAZA PRAC'!$D$4:$D$61,$P121-4+7),"")</f>
        <v/>
      </c>
      <c r="Y121" s="26">
        <f>IF(8&lt;=$Q121,INDEX('BAZA PRAC'!$D$4:$D$61,$P121-4+8),"")</f>
        <v/>
      </c>
      <c r="Z121" s="26">
        <f>IF(9&lt;=$Q121,INDEX('BAZA PRAC'!$D$4:$D$61,$P121-4+9),"")</f>
        <v/>
      </c>
      <c r="AA121" s="26">
        <f>IF(10&lt;=$Q121,INDEX('BAZA PRAC'!$D$4:$D$61,$P121-4+10),"")</f>
        <v/>
      </c>
      <c r="AB121" s="26">
        <f>IF(11&lt;=$Q121,INDEX('BAZA PRAC'!$D$4:$D$61,$P121-4+11),"")</f>
        <v/>
      </c>
      <c r="AC121" s="26">
        <f>IF(12&lt;=$Q121,INDEX('BAZA PRAC'!$D$4:$D$61,$P121-4+12),"")</f>
        <v/>
      </c>
      <c r="AD121" s="26">
        <f>IF(13&lt;=$Q121,INDEX('BAZA PRAC'!$D$4:$D$61,$P121-4+13),"")</f>
        <v/>
      </c>
      <c r="AE121" s="26">
        <f>IF(14&lt;=$Q121,INDEX('BAZA PRAC'!$D$4:$D$61,$P121-4+14),"")</f>
        <v/>
      </c>
      <c r="AF121" s="26">
        <f>IF(15&lt;=$Q121,INDEX('BAZA PRAC'!$D$4:$D$61,$P121-4+15),"")</f>
        <v/>
      </c>
      <c r="AG121" s="26">
        <f>IF(16&lt;=$Q121,INDEX('BAZA PRAC'!$D$4:$D$61,$P121-4+16),"")</f>
        <v/>
      </c>
      <c r="AH121" s="26">
        <f>IF(17&lt;=$Q121,INDEX('BAZA PRAC'!$D$4:$D$61,$P121-4+17),"")</f>
        <v/>
      </c>
      <c r="AI121" s="26">
        <f>IF(18&lt;=$Q121,INDEX('BAZA PRAC'!$D$4:$D$61,$P121-4+18),"")</f>
        <v/>
      </c>
      <c r="AJ121" s="26">
        <f>IF(19&lt;=$Q121,INDEX('BAZA PRAC'!$D$4:$D$61,$P121-4+19),"")</f>
        <v/>
      </c>
      <c r="AK121" s="26">
        <f>IF(20&lt;=$Q121,INDEX('BAZA PRAC'!$D$4:$D$61,$P121-4+20),"")</f>
        <v/>
      </c>
      <c r="AL121" s="26">
        <f>IF(21&lt;=$Q121,INDEX('BAZA PRAC'!$D$4:$D$61,$P121-4+21),"")</f>
        <v/>
      </c>
      <c r="AM121" s="26">
        <f>IF(22&lt;=$Q121,INDEX('BAZA PRAC'!$D$4:$D$61,$P121-4+22),"")</f>
        <v/>
      </c>
      <c r="AN121" s="26">
        <f>IF(23&lt;=$Q121,INDEX('BAZA PRAC'!$D$4:$D$61,$P121-4+23),"")</f>
        <v/>
      </c>
      <c r="AO121" s="26">
        <f>IF(24&lt;=$Q121,INDEX('BAZA PRAC'!$D$4:$D$61,$P121-4+24),"")</f>
        <v/>
      </c>
      <c r="AP121" s="26">
        <f>IF(25&lt;=$Q121,INDEX('BAZA PRAC'!$D$4:$D$61,$P121-4+25),"")</f>
        <v/>
      </c>
      <c r="AQ121" s="26">
        <f>IF(26&lt;=$Q121,INDEX('BAZA PRAC'!$D$4:$D$61,$P121-4+26),"")</f>
        <v/>
      </c>
      <c r="AR121" s="26">
        <f>IF(27&lt;=$Q121,INDEX('BAZA PRAC'!$D$4:$D$61,$P121-4+27),"")</f>
        <v/>
      </c>
      <c r="AS121" s="26">
        <f>IF(28&lt;=$Q121,INDEX('BAZA PRAC'!$D$4:$D$61,$P121-4+28),"")</f>
        <v/>
      </c>
      <c r="AT121" s="26">
        <f>IF(29&lt;=$Q121,INDEX('BAZA PRAC'!$D$4:$D$61,$P121-4+29),"")</f>
        <v/>
      </c>
      <c r="AU121" s="26">
        <f>IF(30&lt;=$Q121,INDEX('BAZA PRAC'!$D$4:$D$61,$P121-4+30),"")</f>
        <v/>
      </c>
      <c r="AV121" s="26">
        <f>IF(31&lt;=$Q121,INDEX('BAZA PRAC'!$D$4:$D$61,$P121-4+31),"")</f>
        <v/>
      </c>
      <c r="AW121" s="26">
        <f>IF(32&lt;=$Q121,INDEX('BAZA PRAC'!$D$4:$D$61,$P121-4+32),"")</f>
        <v/>
      </c>
      <c r="AX121" s="26">
        <f>IF(33&lt;=$Q121,INDEX('BAZA PRAC'!$D$4:$D$61,$P121-4+33),"")</f>
        <v/>
      </c>
      <c r="AY121" s="26">
        <f>IF(34&lt;=$Q121,INDEX('BAZA PRAC'!$D$4:$D$61,$P121-4+34),"")</f>
        <v/>
      </c>
      <c r="AZ121" s="26">
        <f>IF(35&lt;=$Q121,INDEX('BAZA PRAC'!$D$4:$D$61,$P121-4+35),"")</f>
        <v/>
      </c>
      <c r="BA121" s="26">
        <f>IF(36&lt;=$Q121,INDEX('BAZA PRAC'!$D$4:$D$61,$P121-4+36),"")</f>
        <v/>
      </c>
      <c r="BB121" s="26">
        <f>IF(37&lt;=$Q121,INDEX('BAZA PRAC'!$D$4:$D$61,$P121-4+37),"")</f>
        <v/>
      </c>
      <c r="BC121" s="26">
        <f>IF(38&lt;=$Q121,INDEX('BAZA PRAC'!$D$4:$D$61,$P121-4+38),"")</f>
        <v/>
      </c>
      <c r="BD121" s="26">
        <f>IF(39&lt;=$Q121,INDEX('BAZA PRAC'!$D$4:$D$61,$P121-4+39),"")</f>
        <v/>
      </c>
      <c r="BE121" s="26">
        <f>IF(40&lt;=$Q121,INDEX('BAZA PRAC'!$D$4:$D$61,$P121-4+40),"")</f>
        <v/>
      </c>
      <c r="BF121" s="26">
        <f>IF(41&lt;=$Q121,INDEX('BAZA PRAC'!$D$4:$D$61,$P121-4+41),"")</f>
        <v/>
      </c>
      <c r="BG121" s="26">
        <f>IF(42&lt;=$Q121,INDEX('BAZA PRAC'!$D$4:$D$61,$P121-4+42),"")</f>
        <v/>
      </c>
      <c r="BH121" s="26">
        <f>IF(43&lt;=$Q121,INDEX('BAZA PRAC'!$D$4:$D$61,$P121-4+43),"")</f>
        <v/>
      </c>
      <c r="BI121" s="26">
        <f>IF(44&lt;=$Q121,INDEX('BAZA PRAC'!$D$4:$D$61,$P121-4+44),"")</f>
        <v/>
      </c>
      <c r="BJ121" s="26">
        <f>IF(45&lt;=$Q121,INDEX('BAZA PRAC'!$D$4:$D$61,$P121-4+45),"")</f>
        <v/>
      </c>
      <c r="BK121" s="26">
        <f>IF(46&lt;=$Q121,INDEX('BAZA PRAC'!$D$4:$D$61,$P121-4+46),"")</f>
        <v/>
      </c>
      <c r="BL121" s="26">
        <f>IF(47&lt;=$Q121,INDEX('BAZA PRAC'!$D$4:$D$61,$P121-4+47),"")</f>
        <v/>
      </c>
      <c r="BM121" s="26">
        <f>IF(48&lt;=$Q121,INDEX('BAZA PRAC'!$D$4:$D$61,$P121-4+48),"")</f>
        <v/>
      </c>
      <c r="BN121" s="26">
        <f>IF(49&lt;=$Q121,INDEX('BAZA PRAC'!$D$4:$D$61,$P121-4+49),"")</f>
        <v/>
      </c>
      <c r="BO121" s="26">
        <f>IF(50&lt;=$Q121,INDEX('BAZA PRAC'!$D$4:$D$61,$P121-4+50),"")</f>
        <v/>
      </c>
      <c r="BP121" s="26">
        <f>IF(51&lt;=$Q121,INDEX('BAZA PRAC'!$D$4:$D$61,$P121-4+51),"")</f>
        <v/>
      </c>
      <c r="BQ121" s="26">
        <f>IF(52&lt;=$Q121,INDEX('BAZA PRAC'!$D$4:$D$61,$P121-4+52),"")</f>
        <v/>
      </c>
      <c r="BR121" s="26">
        <f>IF(53&lt;=$Q121,INDEX('BAZA PRAC'!$D$4:$D$61,$P121-4+53),"")</f>
        <v/>
      </c>
      <c r="BS121" s="26">
        <f>IF(54&lt;=$Q121,INDEX('BAZA PRAC'!$D$4:$D$61,$P121-4+54),"")</f>
        <v/>
      </c>
      <c r="BT121" s="26">
        <f>IF(55&lt;=$Q121,INDEX('BAZA PRAC'!$D$4:$D$61,$P121-4+55),"")</f>
        <v/>
      </c>
      <c r="BU121" s="26">
        <f>IF(56&lt;=$Q121,INDEX('BAZA PRAC'!$D$4:$D$61,$P121-4+56),"")</f>
        <v/>
      </c>
      <c r="BV121" s="26">
        <f>IF(57&lt;=$Q121,INDEX('BAZA PRAC'!$D$4:$D$61,$P121-4+57),"")</f>
        <v/>
      </c>
      <c r="BW121" s="26">
        <f>IF(58&lt;=$Q121,INDEX('BAZA PRAC'!$D$4:$D$61,$P121-4+58),"")</f>
        <v/>
      </c>
      <c r="BX121" s="20" t="n"/>
      <c r="BY121" s="20" t="n"/>
    </row>
    <row r="122">
      <c r="A122" s="27">
        <f>IF($D122="","",COUNTA($D$11:$D122))</f>
        <v/>
      </c>
      <c r="B122" s="27">
        <f>IF($BX122&lt;&gt;"",$BX122,IF($D122="","",IFERROR(INDEX('BAZA PRAC'!$A$4:$A$61,MATCH($D122,'BAZA PRAC'!$D$4:$D$61,0)),"")))</f>
        <v/>
      </c>
      <c r="C122" s="20" t="n"/>
      <c r="D122" s="21" t="n"/>
      <c r="E122" s="27">
        <f>IF($BY122&lt;&gt;"",$BY122,IF($D122="","",IFERROR(INDEX('BAZA PRAC'!$E$4:$E$61,MATCH($D122,'BAZA PRAC'!$D$4:$D$61,0)),"")))</f>
        <v/>
      </c>
      <c r="F122" s="22" t="n"/>
      <c r="G122" s="23" t="n"/>
      <c r="H122" s="23" t="n"/>
      <c r="I122" s="23" t="n"/>
      <c r="J122" s="28">
        <f>IF($D122="","",N(G122)+N(H122)+N(I122))</f>
        <v/>
      </c>
      <c r="K122" s="28">
        <f>IF($D122="","",N(F122)*J122)</f>
        <v/>
      </c>
      <c r="L122" s="25" t="n"/>
      <c r="M122" s="28">
        <f>IF($D122="","",K122*(1-N(L122)))</f>
        <v/>
      </c>
      <c r="N122" s="21" t="n"/>
      <c r="P122" s="26">
        <f>IFERROR(VLOOKUP($C122,USTAWIENIA!$E$2:$H$8,3,FALSE),4)</f>
        <v/>
      </c>
      <c r="Q122" s="26">
        <f>IFERROR(VLOOKUP($C122,USTAWIENIA!$E$2:$H$8,4,FALSE),58)</f>
        <v/>
      </c>
      <c r="R122" s="26">
        <f>IF(1&lt;=$Q122,INDEX('BAZA PRAC'!$D$4:$D$61,$P122-4+1),"")</f>
        <v/>
      </c>
      <c r="S122" s="26">
        <f>IF(2&lt;=$Q122,INDEX('BAZA PRAC'!$D$4:$D$61,$P122-4+2),"")</f>
        <v/>
      </c>
      <c r="T122" s="26">
        <f>IF(3&lt;=$Q122,INDEX('BAZA PRAC'!$D$4:$D$61,$P122-4+3),"")</f>
        <v/>
      </c>
      <c r="U122" s="26">
        <f>IF(4&lt;=$Q122,INDEX('BAZA PRAC'!$D$4:$D$61,$P122-4+4),"")</f>
        <v/>
      </c>
      <c r="V122" s="26">
        <f>IF(5&lt;=$Q122,INDEX('BAZA PRAC'!$D$4:$D$61,$P122-4+5),"")</f>
        <v/>
      </c>
      <c r="W122" s="26">
        <f>IF(6&lt;=$Q122,INDEX('BAZA PRAC'!$D$4:$D$61,$P122-4+6),"")</f>
        <v/>
      </c>
      <c r="X122" s="26">
        <f>IF(7&lt;=$Q122,INDEX('BAZA PRAC'!$D$4:$D$61,$P122-4+7),"")</f>
        <v/>
      </c>
      <c r="Y122" s="26">
        <f>IF(8&lt;=$Q122,INDEX('BAZA PRAC'!$D$4:$D$61,$P122-4+8),"")</f>
        <v/>
      </c>
      <c r="Z122" s="26">
        <f>IF(9&lt;=$Q122,INDEX('BAZA PRAC'!$D$4:$D$61,$P122-4+9),"")</f>
        <v/>
      </c>
      <c r="AA122" s="26">
        <f>IF(10&lt;=$Q122,INDEX('BAZA PRAC'!$D$4:$D$61,$P122-4+10),"")</f>
        <v/>
      </c>
      <c r="AB122" s="26">
        <f>IF(11&lt;=$Q122,INDEX('BAZA PRAC'!$D$4:$D$61,$P122-4+11),"")</f>
        <v/>
      </c>
      <c r="AC122" s="26">
        <f>IF(12&lt;=$Q122,INDEX('BAZA PRAC'!$D$4:$D$61,$P122-4+12),"")</f>
        <v/>
      </c>
      <c r="AD122" s="26">
        <f>IF(13&lt;=$Q122,INDEX('BAZA PRAC'!$D$4:$D$61,$P122-4+13),"")</f>
        <v/>
      </c>
      <c r="AE122" s="26">
        <f>IF(14&lt;=$Q122,INDEX('BAZA PRAC'!$D$4:$D$61,$P122-4+14),"")</f>
        <v/>
      </c>
      <c r="AF122" s="26">
        <f>IF(15&lt;=$Q122,INDEX('BAZA PRAC'!$D$4:$D$61,$P122-4+15),"")</f>
        <v/>
      </c>
      <c r="AG122" s="26">
        <f>IF(16&lt;=$Q122,INDEX('BAZA PRAC'!$D$4:$D$61,$P122-4+16),"")</f>
        <v/>
      </c>
      <c r="AH122" s="26">
        <f>IF(17&lt;=$Q122,INDEX('BAZA PRAC'!$D$4:$D$61,$P122-4+17),"")</f>
        <v/>
      </c>
      <c r="AI122" s="26">
        <f>IF(18&lt;=$Q122,INDEX('BAZA PRAC'!$D$4:$D$61,$P122-4+18),"")</f>
        <v/>
      </c>
      <c r="AJ122" s="26">
        <f>IF(19&lt;=$Q122,INDEX('BAZA PRAC'!$D$4:$D$61,$P122-4+19),"")</f>
        <v/>
      </c>
      <c r="AK122" s="26">
        <f>IF(20&lt;=$Q122,INDEX('BAZA PRAC'!$D$4:$D$61,$P122-4+20),"")</f>
        <v/>
      </c>
      <c r="AL122" s="26">
        <f>IF(21&lt;=$Q122,INDEX('BAZA PRAC'!$D$4:$D$61,$P122-4+21),"")</f>
        <v/>
      </c>
      <c r="AM122" s="26">
        <f>IF(22&lt;=$Q122,INDEX('BAZA PRAC'!$D$4:$D$61,$P122-4+22),"")</f>
        <v/>
      </c>
      <c r="AN122" s="26">
        <f>IF(23&lt;=$Q122,INDEX('BAZA PRAC'!$D$4:$D$61,$P122-4+23),"")</f>
        <v/>
      </c>
      <c r="AO122" s="26">
        <f>IF(24&lt;=$Q122,INDEX('BAZA PRAC'!$D$4:$D$61,$P122-4+24),"")</f>
        <v/>
      </c>
      <c r="AP122" s="26">
        <f>IF(25&lt;=$Q122,INDEX('BAZA PRAC'!$D$4:$D$61,$P122-4+25),"")</f>
        <v/>
      </c>
      <c r="AQ122" s="26">
        <f>IF(26&lt;=$Q122,INDEX('BAZA PRAC'!$D$4:$D$61,$P122-4+26),"")</f>
        <v/>
      </c>
      <c r="AR122" s="26">
        <f>IF(27&lt;=$Q122,INDEX('BAZA PRAC'!$D$4:$D$61,$P122-4+27),"")</f>
        <v/>
      </c>
      <c r="AS122" s="26">
        <f>IF(28&lt;=$Q122,INDEX('BAZA PRAC'!$D$4:$D$61,$P122-4+28),"")</f>
        <v/>
      </c>
      <c r="AT122" s="26">
        <f>IF(29&lt;=$Q122,INDEX('BAZA PRAC'!$D$4:$D$61,$P122-4+29),"")</f>
        <v/>
      </c>
      <c r="AU122" s="26">
        <f>IF(30&lt;=$Q122,INDEX('BAZA PRAC'!$D$4:$D$61,$P122-4+30),"")</f>
        <v/>
      </c>
      <c r="AV122" s="26">
        <f>IF(31&lt;=$Q122,INDEX('BAZA PRAC'!$D$4:$D$61,$P122-4+31),"")</f>
        <v/>
      </c>
      <c r="AW122" s="26">
        <f>IF(32&lt;=$Q122,INDEX('BAZA PRAC'!$D$4:$D$61,$P122-4+32),"")</f>
        <v/>
      </c>
      <c r="AX122" s="26">
        <f>IF(33&lt;=$Q122,INDEX('BAZA PRAC'!$D$4:$D$61,$P122-4+33),"")</f>
        <v/>
      </c>
      <c r="AY122" s="26">
        <f>IF(34&lt;=$Q122,INDEX('BAZA PRAC'!$D$4:$D$61,$P122-4+34),"")</f>
        <v/>
      </c>
      <c r="AZ122" s="26">
        <f>IF(35&lt;=$Q122,INDEX('BAZA PRAC'!$D$4:$D$61,$P122-4+35),"")</f>
        <v/>
      </c>
      <c r="BA122" s="26">
        <f>IF(36&lt;=$Q122,INDEX('BAZA PRAC'!$D$4:$D$61,$P122-4+36),"")</f>
        <v/>
      </c>
      <c r="BB122" s="26">
        <f>IF(37&lt;=$Q122,INDEX('BAZA PRAC'!$D$4:$D$61,$P122-4+37),"")</f>
        <v/>
      </c>
      <c r="BC122" s="26">
        <f>IF(38&lt;=$Q122,INDEX('BAZA PRAC'!$D$4:$D$61,$P122-4+38),"")</f>
        <v/>
      </c>
      <c r="BD122" s="26">
        <f>IF(39&lt;=$Q122,INDEX('BAZA PRAC'!$D$4:$D$61,$P122-4+39),"")</f>
        <v/>
      </c>
      <c r="BE122" s="26">
        <f>IF(40&lt;=$Q122,INDEX('BAZA PRAC'!$D$4:$D$61,$P122-4+40),"")</f>
        <v/>
      </c>
      <c r="BF122" s="26">
        <f>IF(41&lt;=$Q122,INDEX('BAZA PRAC'!$D$4:$D$61,$P122-4+41),"")</f>
        <v/>
      </c>
      <c r="BG122" s="26">
        <f>IF(42&lt;=$Q122,INDEX('BAZA PRAC'!$D$4:$D$61,$P122-4+42),"")</f>
        <v/>
      </c>
      <c r="BH122" s="26">
        <f>IF(43&lt;=$Q122,INDEX('BAZA PRAC'!$D$4:$D$61,$P122-4+43),"")</f>
        <v/>
      </c>
      <c r="BI122" s="26">
        <f>IF(44&lt;=$Q122,INDEX('BAZA PRAC'!$D$4:$D$61,$P122-4+44),"")</f>
        <v/>
      </c>
      <c r="BJ122" s="26">
        <f>IF(45&lt;=$Q122,INDEX('BAZA PRAC'!$D$4:$D$61,$P122-4+45),"")</f>
        <v/>
      </c>
      <c r="BK122" s="26">
        <f>IF(46&lt;=$Q122,INDEX('BAZA PRAC'!$D$4:$D$61,$P122-4+46),"")</f>
        <v/>
      </c>
      <c r="BL122" s="26">
        <f>IF(47&lt;=$Q122,INDEX('BAZA PRAC'!$D$4:$D$61,$P122-4+47),"")</f>
        <v/>
      </c>
      <c r="BM122" s="26">
        <f>IF(48&lt;=$Q122,INDEX('BAZA PRAC'!$D$4:$D$61,$P122-4+48),"")</f>
        <v/>
      </c>
      <c r="BN122" s="26">
        <f>IF(49&lt;=$Q122,INDEX('BAZA PRAC'!$D$4:$D$61,$P122-4+49),"")</f>
        <v/>
      </c>
      <c r="BO122" s="26">
        <f>IF(50&lt;=$Q122,INDEX('BAZA PRAC'!$D$4:$D$61,$P122-4+50),"")</f>
        <v/>
      </c>
      <c r="BP122" s="26">
        <f>IF(51&lt;=$Q122,INDEX('BAZA PRAC'!$D$4:$D$61,$P122-4+51),"")</f>
        <v/>
      </c>
      <c r="BQ122" s="26">
        <f>IF(52&lt;=$Q122,INDEX('BAZA PRAC'!$D$4:$D$61,$P122-4+52),"")</f>
        <v/>
      </c>
      <c r="BR122" s="26">
        <f>IF(53&lt;=$Q122,INDEX('BAZA PRAC'!$D$4:$D$61,$P122-4+53),"")</f>
        <v/>
      </c>
      <c r="BS122" s="26">
        <f>IF(54&lt;=$Q122,INDEX('BAZA PRAC'!$D$4:$D$61,$P122-4+54),"")</f>
        <v/>
      </c>
      <c r="BT122" s="26">
        <f>IF(55&lt;=$Q122,INDEX('BAZA PRAC'!$D$4:$D$61,$P122-4+55),"")</f>
        <v/>
      </c>
      <c r="BU122" s="26">
        <f>IF(56&lt;=$Q122,INDEX('BAZA PRAC'!$D$4:$D$61,$P122-4+56),"")</f>
        <v/>
      </c>
      <c r="BV122" s="26">
        <f>IF(57&lt;=$Q122,INDEX('BAZA PRAC'!$D$4:$D$61,$P122-4+57),"")</f>
        <v/>
      </c>
      <c r="BW122" s="26">
        <f>IF(58&lt;=$Q122,INDEX('BAZA PRAC'!$D$4:$D$61,$P122-4+58),"")</f>
        <v/>
      </c>
      <c r="BX122" s="20" t="n"/>
      <c r="BY122" s="20" t="n"/>
    </row>
    <row r="123">
      <c r="A123" s="19">
        <f>IF($D123="","",COUNTA($D$11:$D123))</f>
        <v/>
      </c>
      <c r="B123" s="19">
        <f>IF($BX123&lt;&gt;"",$BX123,IF($D123="","",IFERROR(INDEX('BAZA PRAC'!$A$4:$A$61,MATCH($D123,'BAZA PRAC'!$D$4:$D$61,0)),"")))</f>
        <v/>
      </c>
      <c r="C123" s="20" t="n"/>
      <c r="D123" s="21" t="n"/>
      <c r="E123" s="19">
        <f>IF($BY123&lt;&gt;"",$BY123,IF($D123="","",IFERROR(INDEX('BAZA PRAC'!$E$4:$E$61,MATCH($D123,'BAZA PRAC'!$D$4:$D$61,0)),"")))</f>
        <v/>
      </c>
      <c r="F123" s="22" t="n"/>
      <c r="G123" s="23" t="n"/>
      <c r="H123" s="23" t="n"/>
      <c r="I123" s="23" t="n"/>
      <c r="J123" s="24">
        <f>IF($D123="","",N(G123)+N(H123)+N(I123))</f>
        <v/>
      </c>
      <c r="K123" s="24">
        <f>IF($D123="","",N(F123)*J123)</f>
        <v/>
      </c>
      <c r="L123" s="25" t="n"/>
      <c r="M123" s="24">
        <f>IF($D123="","",K123*(1-N(L123)))</f>
        <v/>
      </c>
      <c r="N123" s="21" t="n"/>
      <c r="P123" s="26">
        <f>IFERROR(VLOOKUP($C123,USTAWIENIA!$E$2:$H$8,3,FALSE),4)</f>
        <v/>
      </c>
      <c r="Q123" s="26">
        <f>IFERROR(VLOOKUP($C123,USTAWIENIA!$E$2:$H$8,4,FALSE),58)</f>
        <v/>
      </c>
      <c r="R123" s="26">
        <f>IF(1&lt;=$Q123,INDEX('BAZA PRAC'!$D$4:$D$61,$P123-4+1),"")</f>
        <v/>
      </c>
      <c r="S123" s="26">
        <f>IF(2&lt;=$Q123,INDEX('BAZA PRAC'!$D$4:$D$61,$P123-4+2),"")</f>
        <v/>
      </c>
      <c r="T123" s="26">
        <f>IF(3&lt;=$Q123,INDEX('BAZA PRAC'!$D$4:$D$61,$P123-4+3),"")</f>
        <v/>
      </c>
      <c r="U123" s="26">
        <f>IF(4&lt;=$Q123,INDEX('BAZA PRAC'!$D$4:$D$61,$P123-4+4),"")</f>
        <v/>
      </c>
      <c r="V123" s="26">
        <f>IF(5&lt;=$Q123,INDEX('BAZA PRAC'!$D$4:$D$61,$P123-4+5),"")</f>
        <v/>
      </c>
      <c r="W123" s="26">
        <f>IF(6&lt;=$Q123,INDEX('BAZA PRAC'!$D$4:$D$61,$P123-4+6),"")</f>
        <v/>
      </c>
      <c r="X123" s="26">
        <f>IF(7&lt;=$Q123,INDEX('BAZA PRAC'!$D$4:$D$61,$P123-4+7),"")</f>
        <v/>
      </c>
      <c r="Y123" s="26">
        <f>IF(8&lt;=$Q123,INDEX('BAZA PRAC'!$D$4:$D$61,$P123-4+8),"")</f>
        <v/>
      </c>
      <c r="Z123" s="26">
        <f>IF(9&lt;=$Q123,INDEX('BAZA PRAC'!$D$4:$D$61,$P123-4+9),"")</f>
        <v/>
      </c>
      <c r="AA123" s="26">
        <f>IF(10&lt;=$Q123,INDEX('BAZA PRAC'!$D$4:$D$61,$P123-4+10),"")</f>
        <v/>
      </c>
      <c r="AB123" s="26">
        <f>IF(11&lt;=$Q123,INDEX('BAZA PRAC'!$D$4:$D$61,$P123-4+11),"")</f>
        <v/>
      </c>
      <c r="AC123" s="26">
        <f>IF(12&lt;=$Q123,INDEX('BAZA PRAC'!$D$4:$D$61,$P123-4+12),"")</f>
        <v/>
      </c>
      <c r="AD123" s="26">
        <f>IF(13&lt;=$Q123,INDEX('BAZA PRAC'!$D$4:$D$61,$P123-4+13),"")</f>
        <v/>
      </c>
      <c r="AE123" s="26">
        <f>IF(14&lt;=$Q123,INDEX('BAZA PRAC'!$D$4:$D$61,$P123-4+14),"")</f>
        <v/>
      </c>
      <c r="AF123" s="26">
        <f>IF(15&lt;=$Q123,INDEX('BAZA PRAC'!$D$4:$D$61,$P123-4+15),"")</f>
        <v/>
      </c>
      <c r="AG123" s="26">
        <f>IF(16&lt;=$Q123,INDEX('BAZA PRAC'!$D$4:$D$61,$P123-4+16),"")</f>
        <v/>
      </c>
      <c r="AH123" s="26">
        <f>IF(17&lt;=$Q123,INDEX('BAZA PRAC'!$D$4:$D$61,$P123-4+17),"")</f>
        <v/>
      </c>
      <c r="AI123" s="26">
        <f>IF(18&lt;=$Q123,INDEX('BAZA PRAC'!$D$4:$D$61,$P123-4+18),"")</f>
        <v/>
      </c>
      <c r="AJ123" s="26">
        <f>IF(19&lt;=$Q123,INDEX('BAZA PRAC'!$D$4:$D$61,$P123-4+19),"")</f>
        <v/>
      </c>
      <c r="AK123" s="26">
        <f>IF(20&lt;=$Q123,INDEX('BAZA PRAC'!$D$4:$D$61,$P123-4+20),"")</f>
        <v/>
      </c>
      <c r="AL123" s="26">
        <f>IF(21&lt;=$Q123,INDEX('BAZA PRAC'!$D$4:$D$61,$P123-4+21),"")</f>
        <v/>
      </c>
      <c r="AM123" s="26">
        <f>IF(22&lt;=$Q123,INDEX('BAZA PRAC'!$D$4:$D$61,$P123-4+22),"")</f>
        <v/>
      </c>
      <c r="AN123" s="26">
        <f>IF(23&lt;=$Q123,INDEX('BAZA PRAC'!$D$4:$D$61,$P123-4+23),"")</f>
        <v/>
      </c>
      <c r="AO123" s="26">
        <f>IF(24&lt;=$Q123,INDEX('BAZA PRAC'!$D$4:$D$61,$P123-4+24),"")</f>
        <v/>
      </c>
      <c r="AP123" s="26">
        <f>IF(25&lt;=$Q123,INDEX('BAZA PRAC'!$D$4:$D$61,$P123-4+25),"")</f>
        <v/>
      </c>
      <c r="AQ123" s="26">
        <f>IF(26&lt;=$Q123,INDEX('BAZA PRAC'!$D$4:$D$61,$P123-4+26),"")</f>
        <v/>
      </c>
      <c r="AR123" s="26">
        <f>IF(27&lt;=$Q123,INDEX('BAZA PRAC'!$D$4:$D$61,$P123-4+27),"")</f>
        <v/>
      </c>
      <c r="AS123" s="26">
        <f>IF(28&lt;=$Q123,INDEX('BAZA PRAC'!$D$4:$D$61,$P123-4+28),"")</f>
        <v/>
      </c>
      <c r="AT123" s="26">
        <f>IF(29&lt;=$Q123,INDEX('BAZA PRAC'!$D$4:$D$61,$P123-4+29),"")</f>
        <v/>
      </c>
      <c r="AU123" s="26">
        <f>IF(30&lt;=$Q123,INDEX('BAZA PRAC'!$D$4:$D$61,$P123-4+30),"")</f>
        <v/>
      </c>
      <c r="AV123" s="26">
        <f>IF(31&lt;=$Q123,INDEX('BAZA PRAC'!$D$4:$D$61,$P123-4+31),"")</f>
        <v/>
      </c>
      <c r="AW123" s="26">
        <f>IF(32&lt;=$Q123,INDEX('BAZA PRAC'!$D$4:$D$61,$P123-4+32),"")</f>
        <v/>
      </c>
      <c r="AX123" s="26">
        <f>IF(33&lt;=$Q123,INDEX('BAZA PRAC'!$D$4:$D$61,$P123-4+33),"")</f>
        <v/>
      </c>
      <c r="AY123" s="26">
        <f>IF(34&lt;=$Q123,INDEX('BAZA PRAC'!$D$4:$D$61,$P123-4+34),"")</f>
        <v/>
      </c>
      <c r="AZ123" s="26">
        <f>IF(35&lt;=$Q123,INDEX('BAZA PRAC'!$D$4:$D$61,$P123-4+35),"")</f>
        <v/>
      </c>
      <c r="BA123" s="26">
        <f>IF(36&lt;=$Q123,INDEX('BAZA PRAC'!$D$4:$D$61,$P123-4+36),"")</f>
        <v/>
      </c>
      <c r="BB123" s="26">
        <f>IF(37&lt;=$Q123,INDEX('BAZA PRAC'!$D$4:$D$61,$P123-4+37),"")</f>
        <v/>
      </c>
      <c r="BC123" s="26">
        <f>IF(38&lt;=$Q123,INDEX('BAZA PRAC'!$D$4:$D$61,$P123-4+38),"")</f>
        <v/>
      </c>
      <c r="BD123" s="26">
        <f>IF(39&lt;=$Q123,INDEX('BAZA PRAC'!$D$4:$D$61,$P123-4+39),"")</f>
        <v/>
      </c>
      <c r="BE123" s="26">
        <f>IF(40&lt;=$Q123,INDEX('BAZA PRAC'!$D$4:$D$61,$P123-4+40),"")</f>
        <v/>
      </c>
      <c r="BF123" s="26">
        <f>IF(41&lt;=$Q123,INDEX('BAZA PRAC'!$D$4:$D$61,$P123-4+41),"")</f>
        <v/>
      </c>
      <c r="BG123" s="26">
        <f>IF(42&lt;=$Q123,INDEX('BAZA PRAC'!$D$4:$D$61,$P123-4+42),"")</f>
        <v/>
      </c>
      <c r="BH123" s="26">
        <f>IF(43&lt;=$Q123,INDEX('BAZA PRAC'!$D$4:$D$61,$P123-4+43),"")</f>
        <v/>
      </c>
      <c r="BI123" s="26">
        <f>IF(44&lt;=$Q123,INDEX('BAZA PRAC'!$D$4:$D$61,$P123-4+44),"")</f>
        <v/>
      </c>
      <c r="BJ123" s="26">
        <f>IF(45&lt;=$Q123,INDEX('BAZA PRAC'!$D$4:$D$61,$P123-4+45),"")</f>
        <v/>
      </c>
      <c r="BK123" s="26">
        <f>IF(46&lt;=$Q123,INDEX('BAZA PRAC'!$D$4:$D$61,$P123-4+46),"")</f>
        <v/>
      </c>
      <c r="BL123" s="26">
        <f>IF(47&lt;=$Q123,INDEX('BAZA PRAC'!$D$4:$D$61,$P123-4+47),"")</f>
        <v/>
      </c>
      <c r="BM123" s="26">
        <f>IF(48&lt;=$Q123,INDEX('BAZA PRAC'!$D$4:$D$61,$P123-4+48),"")</f>
        <v/>
      </c>
      <c r="BN123" s="26">
        <f>IF(49&lt;=$Q123,INDEX('BAZA PRAC'!$D$4:$D$61,$P123-4+49),"")</f>
        <v/>
      </c>
      <c r="BO123" s="26">
        <f>IF(50&lt;=$Q123,INDEX('BAZA PRAC'!$D$4:$D$61,$P123-4+50),"")</f>
        <v/>
      </c>
      <c r="BP123" s="26">
        <f>IF(51&lt;=$Q123,INDEX('BAZA PRAC'!$D$4:$D$61,$P123-4+51),"")</f>
        <v/>
      </c>
      <c r="BQ123" s="26">
        <f>IF(52&lt;=$Q123,INDEX('BAZA PRAC'!$D$4:$D$61,$P123-4+52),"")</f>
        <v/>
      </c>
      <c r="BR123" s="26">
        <f>IF(53&lt;=$Q123,INDEX('BAZA PRAC'!$D$4:$D$61,$P123-4+53),"")</f>
        <v/>
      </c>
      <c r="BS123" s="26">
        <f>IF(54&lt;=$Q123,INDEX('BAZA PRAC'!$D$4:$D$61,$P123-4+54),"")</f>
        <v/>
      </c>
      <c r="BT123" s="26">
        <f>IF(55&lt;=$Q123,INDEX('BAZA PRAC'!$D$4:$D$61,$P123-4+55),"")</f>
        <v/>
      </c>
      <c r="BU123" s="26">
        <f>IF(56&lt;=$Q123,INDEX('BAZA PRAC'!$D$4:$D$61,$P123-4+56),"")</f>
        <v/>
      </c>
      <c r="BV123" s="26">
        <f>IF(57&lt;=$Q123,INDEX('BAZA PRAC'!$D$4:$D$61,$P123-4+57),"")</f>
        <v/>
      </c>
      <c r="BW123" s="26">
        <f>IF(58&lt;=$Q123,INDEX('BAZA PRAC'!$D$4:$D$61,$P123-4+58),"")</f>
        <v/>
      </c>
      <c r="BX123" s="20" t="n"/>
      <c r="BY123" s="20" t="n"/>
    </row>
    <row r="124">
      <c r="A124" s="27">
        <f>IF($D124="","",COUNTA($D$11:$D124))</f>
        <v/>
      </c>
      <c r="B124" s="27">
        <f>IF($BX124&lt;&gt;"",$BX124,IF($D124="","",IFERROR(INDEX('BAZA PRAC'!$A$4:$A$61,MATCH($D124,'BAZA PRAC'!$D$4:$D$61,0)),"")))</f>
        <v/>
      </c>
      <c r="C124" s="20" t="n"/>
      <c r="D124" s="21" t="n"/>
      <c r="E124" s="27">
        <f>IF($BY124&lt;&gt;"",$BY124,IF($D124="","",IFERROR(INDEX('BAZA PRAC'!$E$4:$E$61,MATCH($D124,'BAZA PRAC'!$D$4:$D$61,0)),"")))</f>
        <v/>
      </c>
      <c r="F124" s="22" t="n"/>
      <c r="G124" s="23" t="n"/>
      <c r="H124" s="23" t="n"/>
      <c r="I124" s="23" t="n"/>
      <c r="J124" s="28">
        <f>IF($D124="","",N(G124)+N(H124)+N(I124))</f>
        <v/>
      </c>
      <c r="K124" s="28">
        <f>IF($D124="","",N(F124)*J124)</f>
        <v/>
      </c>
      <c r="L124" s="25" t="n"/>
      <c r="M124" s="28">
        <f>IF($D124="","",K124*(1-N(L124)))</f>
        <v/>
      </c>
      <c r="N124" s="21" t="n"/>
      <c r="P124" s="26">
        <f>IFERROR(VLOOKUP($C124,USTAWIENIA!$E$2:$H$8,3,FALSE),4)</f>
        <v/>
      </c>
      <c r="Q124" s="26">
        <f>IFERROR(VLOOKUP($C124,USTAWIENIA!$E$2:$H$8,4,FALSE),58)</f>
        <v/>
      </c>
      <c r="R124" s="26">
        <f>IF(1&lt;=$Q124,INDEX('BAZA PRAC'!$D$4:$D$61,$P124-4+1),"")</f>
        <v/>
      </c>
      <c r="S124" s="26">
        <f>IF(2&lt;=$Q124,INDEX('BAZA PRAC'!$D$4:$D$61,$P124-4+2),"")</f>
        <v/>
      </c>
      <c r="T124" s="26">
        <f>IF(3&lt;=$Q124,INDEX('BAZA PRAC'!$D$4:$D$61,$P124-4+3),"")</f>
        <v/>
      </c>
      <c r="U124" s="26">
        <f>IF(4&lt;=$Q124,INDEX('BAZA PRAC'!$D$4:$D$61,$P124-4+4),"")</f>
        <v/>
      </c>
      <c r="V124" s="26">
        <f>IF(5&lt;=$Q124,INDEX('BAZA PRAC'!$D$4:$D$61,$P124-4+5),"")</f>
        <v/>
      </c>
      <c r="W124" s="26">
        <f>IF(6&lt;=$Q124,INDEX('BAZA PRAC'!$D$4:$D$61,$P124-4+6),"")</f>
        <v/>
      </c>
      <c r="X124" s="26">
        <f>IF(7&lt;=$Q124,INDEX('BAZA PRAC'!$D$4:$D$61,$P124-4+7),"")</f>
        <v/>
      </c>
      <c r="Y124" s="26">
        <f>IF(8&lt;=$Q124,INDEX('BAZA PRAC'!$D$4:$D$61,$P124-4+8),"")</f>
        <v/>
      </c>
      <c r="Z124" s="26">
        <f>IF(9&lt;=$Q124,INDEX('BAZA PRAC'!$D$4:$D$61,$P124-4+9),"")</f>
        <v/>
      </c>
      <c r="AA124" s="26">
        <f>IF(10&lt;=$Q124,INDEX('BAZA PRAC'!$D$4:$D$61,$P124-4+10),"")</f>
        <v/>
      </c>
      <c r="AB124" s="26">
        <f>IF(11&lt;=$Q124,INDEX('BAZA PRAC'!$D$4:$D$61,$P124-4+11),"")</f>
        <v/>
      </c>
      <c r="AC124" s="26">
        <f>IF(12&lt;=$Q124,INDEX('BAZA PRAC'!$D$4:$D$61,$P124-4+12),"")</f>
        <v/>
      </c>
      <c r="AD124" s="26">
        <f>IF(13&lt;=$Q124,INDEX('BAZA PRAC'!$D$4:$D$61,$P124-4+13),"")</f>
        <v/>
      </c>
      <c r="AE124" s="26">
        <f>IF(14&lt;=$Q124,INDEX('BAZA PRAC'!$D$4:$D$61,$P124-4+14),"")</f>
        <v/>
      </c>
      <c r="AF124" s="26">
        <f>IF(15&lt;=$Q124,INDEX('BAZA PRAC'!$D$4:$D$61,$P124-4+15),"")</f>
        <v/>
      </c>
      <c r="AG124" s="26">
        <f>IF(16&lt;=$Q124,INDEX('BAZA PRAC'!$D$4:$D$61,$P124-4+16),"")</f>
        <v/>
      </c>
      <c r="AH124" s="26">
        <f>IF(17&lt;=$Q124,INDEX('BAZA PRAC'!$D$4:$D$61,$P124-4+17),"")</f>
        <v/>
      </c>
      <c r="AI124" s="26">
        <f>IF(18&lt;=$Q124,INDEX('BAZA PRAC'!$D$4:$D$61,$P124-4+18),"")</f>
        <v/>
      </c>
      <c r="AJ124" s="26">
        <f>IF(19&lt;=$Q124,INDEX('BAZA PRAC'!$D$4:$D$61,$P124-4+19),"")</f>
        <v/>
      </c>
      <c r="AK124" s="26">
        <f>IF(20&lt;=$Q124,INDEX('BAZA PRAC'!$D$4:$D$61,$P124-4+20),"")</f>
        <v/>
      </c>
      <c r="AL124" s="26">
        <f>IF(21&lt;=$Q124,INDEX('BAZA PRAC'!$D$4:$D$61,$P124-4+21),"")</f>
        <v/>
      </c>
      <c r="AM124" s="26">
        <f>IF(22&lt;=$Q124,INDEX('BAZA PRAC'!$D$4:$D$61,$P124-4+22),"")</f>
        <v/>
      </c>
      <c r="AN124" s="26">
        <f>IF(23&lt;=$Q124,INDEX('BAZA PRAC'!$D$4:$D$61,$P124-4+23),"")</f>
        <v/>
      </c>
      <c r="AO124" s="26">
        <f>IF(24&lt;=$Q124,INDEX('BAZA PRAC'!$D$4:$D$61,$P124-4+24),"")</f>
        <v/>
      </c>
      <c r="AP124" s="26">
        <f>IF(25&lt;=$Q124,INDEX('BAZA PRAC'!$D$4:$D$61,$P124-4+25),"")</f>
        <v/>
      </c>
      <c r="AQ124" s="26">
        <f>IF(26&lt;=$Q124,INDEX('BAZA PRAC'!$D$4:$D$61,$P124-4+26),"")</f>
        <v/>
      </c>
      <c r="AR124" s="26">
        <f>IF(27&lt;=$Q124,INDEX('BAZA PRAC'!$D$4:$D$61,$P124-4+27),"")</f>
        <v/>
      </c>
      <c r="AS124" s="26">
        <f>IF(28&lt;=$Q124,INDEX('BAZA PRAC'!$D$4:$D$61,$P124-4+28),"")</f>
        <v/>
      </c>
      <c r="AT124" s="26">
        <f>IF(29&lt;=$Q124,INDEX('BAZA PRAC'!$D$4:$D$61,$P124-4+29),"")</f>
        <v/>
      </c>
      <c r="AU124" s="26">
        <f>IF(30&lt;=$Q124,INDEX('BAZA PRAC'!$D$4:$D$61,$P124-4+30),"")</f>
        <v/>
      </c>
      <c r="AV124" s="26">
        <f>IF(31&lt;=$Q124,INDEX('BAZA PRAC'!$D$4:$D$61,$P124-4+31),"")</f>
        <v/>
      </c>
      <c r="AW124" s="26">
        <f>IF(32&lt;=$Q124,INDEX('BAZA PRAC'!$D$4:$D$61,$P124-4+32),"")</f>
        <v/>
      </c>
      <c r="AX124" s="26">
        <f>IF(33&lt;=$Q124,INDEX('BAZA PRAC'!$D$4:$D$61,$P124-4+33),"")</f>
        <v/>
      </c>
      <c r="AY124" s="26">
        <f>IF(34&lt;=$Q124,INDEX('BAZA PRAC'!$D$4:$D$61,$P124-4+34),"")</f>
        <v/>
      </c>
      <c r="AZ124" s="26">
        <f>IF(35&lt;=$Q124,INDEX('BAZA PRAC'!$D$4:$D$61,$P124-4+35),"")</f>
        <v/>
      </c>
      <c r="BA124" s="26">
        <f>IF(36&lt;=$Q124,INDEX('BAZA PRAC'!$D$4:$D$61,$P124-4+36),"")</f>
        <v/>
      </c>
      <c r="BB124" s="26">
        <f>IF(37&lt;=$Q124,INDEX('BAZA PRAC'!$D$4:$D$61,$P124-4+37),"")</f>
        <v/>
      </c>
      <c r="BC124" s="26">
        <f>IF(38&lt;=$Q124,INDEX('BAZA PRAC'!$D$4:$D$61,$P124-4+38),"")</f>
        <v/>
      </c>
      <c r="BD124" s="26">
        <f>IF(39&lt;=$Q124,INDEX('BAZA PRAC'!$D$4:$D$61,$P124-4+39),"")</f>
        <v/>
      </c>
      <c r="BE124" s="26">
        <f>IF(40&lt;=$Q124,INDEX('BAZA PRAC'!$D$4:$D$61,$P124-4+40),"")</f>
        <v/>
      </c>
      <c r="BF124" s="26">
        <f>IF(41&lt;=$Q124,INDEX('BAZA PRAC'!$D$4:$D$61,$P124-4+41),"")</f>
        <v/>
      </c>
      <c r="BG124" s="26">
        <f>IF(42&lt;=$Q124,INDEX('BAZA PRAC'!$D$4:$D$61,$P124-4+42),"")</f>
        <v/>
      </c>
      <c r="BH124" s="26">
        <f>IF(43&lt;=$Q124,INDEX('BAZA PRAC'!$D$4:$D$61,$P124-4+43),"")</f>
        <v/>
      </c>
      <c r="BI124" s="26">
        <f>IF(44&lt;=$Q124,INDEX('BAZA PRAC'!$D$4:$D$61,$P124-4+44),"")</f>
        <v/>
      </c>
      <c r="BJ124" s="26">
        <f>IF(45&lt;=$Q124,INDEX('BAZA PRAC'!$D$4:$D$61,$P124-4+45),"")</f>
        <v/>
      </c>
      <c r="BK124" s="26">
        <f>IF(46&lt;=$Q124,INDEX('BAZA PRAC'!$D$4:$D$61,$P124-4+46),"")</f>
        <v/>
      </c>
      <c r="BL124" s="26">
        <f>IF(47&lt;=$Q124,INDEX('BAZA PRAC'!$D$4:$D$61,$P124-4+47),"")</f>
        <v/>
      </c>
      <c r="BM124" s="26">
        <f>IF(48&lt;=$Q124,INDEX('BAZA PRAC'!$D$4:$D$61,$P124-4+48),"")</f>
        <v/>
      </c>
      <c r="BN124" s="26">
        <f>IF(49&lt;=$Q124,INDEX('BAZA PRAC'!$D$4:$D$61,$P124-4+49),"")</f>
        <v/>
      </c>
      <c r="BO124" s="26">
        <f>IF(50&lt;=$Q124,INDEX('BAZA PRAC'!$D$4:$D$61,$P124-4+50),"")</f>
        <v/>
      </c>
      <c r="BP124" s="26">
        <f>IF(51&lt;=$Q124,INDEX('BAZA PRAC'!$D$4:$D$61,$P124-4+51),"")</f>
        <v/>
      </c>
      <c r="BQ124" s="26">
        <f>IF(52&lt;=$Q124,INDEX('BAZA PRAC'!$D$4:$D$61,$P124-4+52),"")</f>
        <v/>
      </c>
      <c r="BR124" s="26">
        <f>IF(53&lt;=$Q124,INDEX('BAZA PRAC'!$D$4:$D$61,$P124-4+53),"")</f>
        <v/>
      </c>
      <c r="BS124" s="26">
        <f>IF(54&lt;=$Q124,INDEX('BAZA PRAC'!$D$4:$D$61,$P124-4+54),"")</f>
        <v/>
      </c>
      <c r="BT124" s="26">
        <f>IF(55&lt;=$Q124,INDEX('BAZA PRAC'!$D$4:$D$61,$P124-4+55),"")</f>
        <v/>
      </c>
      <c r="BU124" s="26">
        <f>IF(56&lt;=$Q124,INDEX('BAZA PRAC'!$D$4:$D$61,$P124-4+56),"")</f>
        <v/>
      </c>
      <c r="BV124" s="26">
        <f>IF(57&lt;=$Q124,INDEX('BAZA PRAC'!$D$4:$D$61,$P124-4+57),"")</f>
        <v/>
      </c>
      <c r="BW124" s="26">
        <f>IF(58&lt;=$Q124,INDEX('BAZA PRAC'!$D$4:$D$61,$P124-4+58),"")</f>
        <v/>
      </c>
      <c r="BX124" s="20" t="n"/>
      <c r="BY124" s="20" t="n"/>
    </row>
    <row r="125">
      <c r="A125" s="19">
        <f>IF($D125="","",COUNTA($D$11:$D125))</f>
        <v/>
      </c>
      <c r="B125" s="19">
        <f>IF($BX125&lt;&gt;"",$BX125,IF($D125="","",IFERROR(INDEX('BAZA PRAC'!$A$4:$A$61,MATCH($D125,'BAZA PRAC'!$D$4:$D$61,0)),"")))</f>
        <v/>
      </c>
      <c r="C125" s="20" t="n"/>
      <c r="D125" s="21" t="n"/>
      <c r="E125" s="19">
        <f>IF($BY125&lt;&gt;"",$BY125,IF($D125="","",IFERROR(INDEX('BAZA PRAC'!$E$4:$E$61,MATCH($D125,'BAZA PRAC'!$D$4:$D$61,0)),"")))</f>
        <v/>
      </c>
      <c r="F125" s="22" t="n"/>
      <c r="G125" s="23" t="n"/>
      <c r="H125" s="23" t="n"/>
      <c r="I125" s="23" t="n"/>
      <c r="J125" s="24">
        <f>IF($D125="","",N(G125)+N(H125)+N(I125))</f>
        <v/>
      </c>
      <c r="K125" s="24">
        <f>IF($D125="","",N(F125)*J125)</f>
        <v/>
      </c>
      <c r="L125" s="25" t="n"/>
      <c r="M125" s="24">
        <f>IF($D125="","",K125*(1-N(L125)))</f>
        <v/>
      </c>
      <c r="N125" s="21" t="n"/>
      <c r="P125" s="26">
        <f>IFERROR(VLOOKUP($C125,USTAWIENIA!$E$2:$H$8,3,FALSE),4)</f>
        <v/>
      </c>
      <c r="Q125" s="26">
        <f>IFERROR(VLOOKUP($C125,USTAWIENIA!$E$2:$H$8,4,FALSE),58)</f>
        <v/>
      </c>
      <c r="R125" s="26">
        <f>IF(1&lt;=$Q125,INDEX('BAZA PRAC'!$D$4:$D$61,$P125-4+1),"")</f>
        <v/>
      </c>
      <c r="S125" s="26">
        <f>IF(2&lt;=$Q125,INDEX('BAZA PRAC'!$D$4:$D$61,$P125-4+2),"")</f>
        <v/>
      </c>
      <c r="T125" s="26">
        <f>IF(3&lt;=$Q125,INDEX('BAZA PRAC'!$D$4:$D$61,$P125-4+3),"")</f>
        <v/>
      </c>
      <c r="U125" s="26">
        <f>IF(4&lt;=$Q125,INDEX('BAZA PRAC'!$D$4:$D$61,$P125-4+4),"")</f>
        <v/>
      </c>
      <c r="V125" s="26">
        <f>IF(5&lt;=$Q125,INDEX('BAZA PRAC'!$D$4:$D$61,$P125-4+5),"")</f>
        <v/>
      </c>
      <c r="W125" s="26">
        <f>IF(6&lt;=$Q125,INDEX('BAZA PRAC'!$D$4:$D$61,$P125-4+6),"")</f>
        <v/>
      </c>
      <c r="X125" s="26">
        <f>IF(7&lt;=$Q125,INDEX('BAZA PRAC'!$D$4:$D$61,$P125-4+7),"")</f>
        <v/>
      </c>
      <c r="Y125" s="26">
        <f>IF(8&lt;=$Q125,INDEX('BAZA PRAC'!$D$4:$D$61,$P125-4+8),"")</f>
        <v/>
      </c>
      <c r="Z125" s="26">
        <f>IF(9&lt;=$Q125,INDEX('BAZA PRAC'!$D$4:$D$61,$P125-4+9),"")</f>
        <v/>
      </c>
      <c r="AA125" s="26">
        <f>IF(10&lt;=$Q125,INDEX('BAZA PRAC'!$D$4:$D$61,$P125-4+10),"")</f>
        <v/>
      </c>
      <c r="AB125" s="26">
        <f>IF(11&lt;=$Q125,INDEX('BAZA PRAC'!$D$4:$D$61,$P125-4+11),"")</f>
        <v/>
      </c>
      <c r="AC125" s="26">
        <f>IF(12&lt;=$Q125,INDEX('BAZA PRAC'!$D$4:$D$61,$P125-4+12),"")</f>
        <v/>
      </c>
      <c r="AD125" s="26">
        <f>IF(13&lt;=$Q125,INDEX('BAZA PRAC'!$D$4:$D$61,$P125-4+13),"")</f>
        <v/>
      </c>
      <c r="AE125" s="26">
        <f>IF(14&lt;=$Q125,INDEX('BAZA PRAC'!$D$4:$D$61,$P125-4+14),"")</f>
        <v/>
      </c>
      <c r="AF125" s="26">
        <f>IF(15&lt;=$Q125,INDEX('BAZA PRAC'!$D$4:$D$61,$P125-4+15),"")</f>
        <v/>
      </c>
      <c r="AG125" s="26">
        <f>IF(16&lt;=$Q125,INDEX('BAZA PRAC'!$D$4:$D$61,$P125-4+16),"")</f>
        <v/>
      </c>
      <c r="AH125" s="26">
        <f>IF(17&lt;=$Q125,INDEX('BAZA PRAC'!$D$4:$D$61,$P125-4+17),"")</f>
        <v/>
      </c>
      <c r="AI125" s="26">
        <f>IF(18&lt;=$Q125,INDEX('BAZA PRAC'!$D$4:$D$61,$P125-4+18),"")</f>
        <v/>
      </c>
      <c r="AJ125" s="26">
        <f>IF(19&lt;=$Q125,INDEX('BAZA PRAC'!$D$4:$D$61,$P125-4+19),"")</f>
        <v/>
      </c>
      <c r="AK125" s="26">
        <f>IF(20&lt;=$Q125,INDEX('BAZA PRAC'!$D$4:$D$61,$P125-4+20),"")</f>
        <v/>
      </c>
      <c r="AL125" s="26">
        <f>IF(21&lt;=$Q125,INDEX('BAZA PRAC'!$D$4:$D$61,$P125-4+21),"")</f>
        <v/>
      </c>
      <c r="AM125" s="26">
        <f>IF(22&lt;=$Q125,INDEX('BAZA PRAC'!$D$4:$D$61,$P125-4+22),"")</f>
        <v/>
      </c>
      <c r="AN125" s="26">
        <f>IF(23&lt;=$Q125,INDEX('BAZA PRAC'!$D$4:$D$61,$P125-4+23),"")</f>
        <v/>
      </c>
      <c r="AO125" s="26">
        <f>IF(24&lt;=$Q125,INDEX('BAZA PRAC'!$D$4:$D$61,$P125-4+24),"")</f>
        <v/>
      </c>
      <c r="AP125" s="26">
        <f>IF(25&lt;=$Q125,INDEX('BAZA PRAC'!$D$4:$D$61,$P125-4+25),"")</f>
        <v/>
      </c>
      <c r="AQ125" s="26">
        <f>IF(26&lt;=$Q125,INDEX('BAZA PRAC'!$D$4:$D$61,$P125-4+26),"")</f>
        <v/>
      </c>
      <c r="AR125" s="26">
        <f>IF(27&lt;=$Q125,INDEX('BAZA PRAC'!$D$4:$D$61,$P125-4+27),"")</f>
        <v/>
      </c>
      <c r="AS125" s="26">
        <f>IF(28&lt;=$Q125,INDEX('BAZA PRAC'!$D$4:$D$61,$P125-4+28),"")</f>
        <v/>
      </c>
      <c r="AT125" s="26">
        <f>IF(29&lt;=$Q125,INDEX('BAZA PRAC'!$D$4:$D$61,$P125-4+29),"")</f>
        <v/>
      </c>
      <c r="AU125" s="26">
        <f>IF(30&lt;=$Q125,INDEX('BAZA PRAC'!$D$4:$D$61,$P125-4+30),"")</f>
        <v/>
      </c>
      <c r="AV125" s="26">
        <f>IF(31&lt;=$Q125,INDEX('BAZA PRAC'!$D$4:$D$61,$P125-4+31),"")</f>
        <v/>
      </c>
      <c r="AW125" s="26">
        <f>IF(32&lt;=$Q125,INDEX('BAZA PRAC'!$D$4:$D$61,$P125-4+32),"")</f>
        <v/>
      </c>
      <c r="AX125" s="26">
        <f>IF(33&lt;=$Q125,INDEX('BAZA PRAC'!$D$4:$D$61,$P125-4+33),"")</f>
        <v/>
      </c>
      <c r="AY125" s="26">
        <f>IF(34&lt;=$Q125,INDEX('BAZA PRAC'!$D$4:$D$61,$P125-4+34),"")</f>
        <v/>
      </c>
      <c r="AZ125" s="26">
        <f>IF(35&lt;=$Q125,INDEX('BAZA PRAC'!$D$4:$D$61,$P125-4+35),"")</f>
        <v/>
      </c>
      <c r="BA125" s="26">
        <f>IF(36&lt;=$Q125,INDEX('BAZA PRAC'!$D$4:$D$61,$P125-4+36),"")</f>
        <v/>
      </c>
      <c r="BB125" s="26">
        <f>IF(37&lt;=$Q125,INDEX('BAZA PRAC'!$D$4:$D$61,$P125-4+37),"")</f>
        <v/>
      </c>
      <c r="BC125" s="26">
        <f>IF(38&lt;=$Q125,INDEX('BAZA PRAC'!$D$4:$D$61,$P125-4+38),"")</f>
        <v/>
      </c>
      <c r="BD125" s="26">
        <f>IF(39&lt;=$Q125,INDEX('BAZA PRAC'!$D$4:$D$61,$P125-4+39),"")</f>
        <v/>
      </c>
      <c r="BE125" s="26">
        <f>IF(40&lt;=$Q125,INDEX('BAZA PRAC'!$D$4:$D$61,$P125-4+40),"")</f>
        <v/>
      </c>
      <c r="BF125" s="26">
        <f>IF(41&lt;=$Q125,INDEX('BAZA PRAC'!$D$4:$D$61,$P125-4+41),"")</f>
        <v/>
      </c>
      <c r="BG125" s="26">
        <f>IF(42&lt;=$Q125,INDEX('BAZA PRAC'!$D$4:$D$61,$P125-4+42),"")</f>
        <v/>
      </c>
      <c r="BH125" s="26">
        <f>IF(43&lt;=$Q125,INDEX('BAZA PRAC'!$D$4:$D$61,$P125-4+43),"")</f>
        <v/>
      </c>
      <c r="BI125" s="26">
        <f>IF(44&lt;=$Q125,INDEX('BAZA PRAC'!$D$4:$D$61,$P125-4+44),"")</f>
        <v/>
      </c>
      <c r="BJ125" s="26">
        <f>IF(45&lt;=$Q125,INDEX('BAZA PRAC'!$D$4:$D$61,$P125-4+45),"")</f>
        <v/>
      </c>
      <c r="BK125" s="26">
        <f>IF(46&lt;=$Q125,INDEX('BAZA PRAC'!$D$4:$D$61,$P125-4+46),"")</f>
        <v/>
      </c>
      <c r="BL125" s="26">
        <f>IF(47&lt;=$Q125,INDEX('BAZA PRAC'!$D$4:$D$61,$P125-4+47),"")</f>
        <v/>
      </c>
      <c r="BM125" s="26">
        <f>IF(48&lt;=$Q125,INDEX('BAZA PRAC'!$D$4:$D$61,$P125-4+48),"")</f>
        <v/>
      </c>
      <c r="BN125" s="26">
        <f>IF(49&lt;=$Q125,INDEX('BAZA PRAC'!$D$4:$D$61,$P125-4+49),"")</f>
        <v/>
      </c>
      <c r="BO125" s="26">
        <f>IF(50&lt;=$Q125,INDEX('BAZA PRAC'!$D$4:$D$61,$P125-4+50),"")</f>
        <v/>
      </c>
      <c r="BP125" s="26">
        <f>IF(51&lt;=$Q125,INDEX('BAZA PRAC'!$D$4:$D$61,$P125-4+51),"")</f>
        <v/>
      </c>
      <c r="BQ125" s="26">
        <f>IF(52&lt;=$Q125,INDEX('BAZA PRAC'!$D$4:$D$61,$P125-4+52),"")</f>
        <v/>
      </c>
      <c r="BR125" s="26">
        <f>IF(53&lt;=$Q125,INDEX('BAZA PRAC'!$D$4:$D$61,$P125-4+53),"")</f>
        <v/>
      </c>
      <c r="BS125" s="26">
        <f>IF(54&lt;=$Q125,INDEX('BAZA PRAC'!$D$4:$D$61,$P125-4+54),"")</f>
        <v/>
      </c>
      <c r="BT125" s="26">
        <f>IF(55&lt;=$Q125,INDEX('BAZA PRAC'!$D$4:$D$61,$P125-4+55),"")</f>
        <v/>
      </c>
      <c r="BU125" s="26">
        <f>IF(56&lt;=$Q125,INDEX('BAZA PRAC'!$D$4:$D$61,$P125-4+56),"")</f>
        <v/>
      </c>
      <c r="BV125" s="26">
        <f>IF(57&lt;=$Q125,INDEX('BAZA PRAC'!$D$4:$D$61,$P125-4+57),"")</f>
        <v/>
      </c>
      <c r="BW125" s="26">
        <f>IF(58&lt;=$Q125,INDEX('BAZA PRAC'!$D$4:$D$61,$P125-4+58),"")</f>
        <v/>
      </c>
      <c r="BX125" s="20" t="n"/>
      <c r="BY125" s="20" t="n"/>
    </row>
    <row r="126">
      <c r="A126" s="27">
        <f>IF($D126="","",COUNTA($D$11:$D126))</f>
        <v/>
      </c>
      <c r="B126" s="27">
        <f>IF($BX126&lt;&gt;"",$BX126,IF($D126="","",IFERROR(INDEX('BAZA PRAC'!$A$4:$A$61,MATCH($D126,'BAZA PRAC'!$D$4:$D$61,0)),"")))</f>
        <v/>
      </c>
      <c r="C126" s="20" t="n"/>
      <c r="D126" s="21" t="n"/>
      <c r="E126" s="27">
        <f>IF($BY126&lt;&gt;"",$BY126,IF($D126="","",IFERROR(INDEX('BAZA PRAC'!$E$4:$E$61,MATCH($D126,'BAZA PRAC'!$D$4:$D$61,0)),"")))</f>
        <v/>
      </c>
      <c r="F126" s="22" t="n"/>
      <c r="G126" s="23" t="n"/>
      <c r="H126" s="23" t="n"/>
      <c r="I126" s="23" t="n"/>
      <c r="J126" s="28">
        <f>IF($D126="","",N(G126)+N(H126)+N(I126))</f>
        <v/>
      </c>
      <c r="K126" s="28">
        <f>IF($D126="","",N(F126)*J126)</f>
        <v/>
      </c>
      <c r="L126" s="25" t="n"/>
      <c r="M126" s="28">
        <f>IF($D126="","",K126*(1-N(L126)))</f>
        <v/>
      </c>
      <c r="N126" s="21" t="n"/>
      <c r="P126" s="26">
        <f>IFERROR(VLOOKUP($C126,USTAWIENIA!$E$2:$H$8,3,FALSE),4)</f>
        <v/>
      </c>
      <c r="Q126" s="26">
        <f>IFERROR(VLOOKUP($C126,USTAWIENIA!$E$2:$H$8,4,FALSE),58)</f>
        <v/>
      </c>
      <c r="R126" s="26">
        <f>IF(1&lt;=$Q126,INDEX('BAZA PRAC'!$D$4:$D$61,$P126-4+1),"")</f>
        <v/>
      </c>
      <c r="S126" s="26">
        <f>IF(2&lt;=$Q126,INDEX('BAZA PRAC'!$D$4:$D$61,$P126-4+2),"")</f>
        <v/>
      </c>
      <c r="T126" s="26">
        <f>IF(3&lt;=$Q126,INDEX('BAZA PRAC'!$D$4:$D$61,$P126-4+3),"")</f>
        <v/>
      </c>
      <c r="U126" s="26">
        <f>IF(4&lt;=$Q126,INDEX('BAZA PRAC'!$D$4:$D$61,$P126-4+4),"")</f>
        <v/>
      </c>
      <c r="V126" s="26">
        <f>IF(5&lt;=$Q126,INDEX('BAZA PRAC'!$D$4:$D$61,$P126-4+5),"")</f>
        <v/>
      </c>
      <c r="W126" s="26">
        <f>IF(6&lt;=$Q126,INDEX('BAZA PRAC'!$D$4:$D$61,$P126-4+6),"")</f>
        <v/>
      </c>
      <c r="X126" s="26">
        <f>IF(7&lt;=$Q126,INDEX('BAZA PRAC'!$D$4:$D$61,$P126-4+7),"")</f>
        <v/>
      </c>
      <c r="Y126" s="26">
        <f>IF(8&lt;=$Q126,INDEX('BAZA PRAC'!$D$4:$D$61,$P126-4+8),"")</f>
        <v/>
      </c>
      <c r="Z126" s="26">
        <f>IF(9&lt;=$Q126,INDEX('BAZA PRAC'!$D$4:$D$61,$P126-4+9),"")</f>
        <v/>
      </c>
      <c r="AA126" s="26">
        <f>IF(10&lt;=$Q126,INDEX('BAZA PRAC'!$D$4:$D$61,$P126-4+10),"")</f>
        <v/>
      </c>
      <c r="AB126" s="26">
        <f>IF(11&lt;=$Q126,INDEX('BAZA PRAC'!$D$4:$D$61,$P126-4+11),"")</f>
        <v/>
      </c>
      <c r="AC126" s="26">
        <f>IF(12&lt;=$Q126,INDEX('BAZA PRAC'!$D$4:$D$61,$P126-4+12),"")</f>
        <v/>
      </c>
      <c r="AD126" s="26">
        <f>IF(13&lt;=$Q126,INDEX('BAZA PRAC'!$D$4:$D$61,$P126-4+13),"")</f>
        <v/>
      </c>
      <c r="AE126" s="26">
        <f>IF(14&lt;=$Q126,INDEX('BAZA PRAC'!$D$4:$D$61,$P126-4+14),"")</f>
        <v/>
      </c>
      <c r="AF126" s="26">
        <f>IF(15&lt;=$Q126,INDEX('BAZA PRAC'!$D$4:$D$61,$P126-4+15),"")</f>
        <v/>
      </c>
      <c r="AG126" s="26">
        <f>IF(16&lt;=$Q126,INDEX('BAZA PRAC'!$D$4:$D$61,$P126-4+16),"")</f>
        <v/>
      </c>
      <c r="AH126" s="26">
        <f>IF(17&lt;=$Q126,INDEX('BAZA PRAC'!$D$4:$D$61,$P126-4+17),"")</f>
        <v/>
      </c>
      <c r="AI126" s="26">
        <f>IF(18&lt;=$Q126,INDEX('BAZA PRAC'!$D$4:$D$61,$P126-4+18),"")</f>
        <v/>
      </c>
      <c r="AJ126" s="26">
        <f>IF(19&lt;=$Q126,INDEX('BAZA PRAC'!$D$4:$D$61,$P126-4+19),"")</f>
        <v/>
      </c>
      <c r="AK126" s="26">
        <f>IF(20&lt;=$Q126,INDEX('BAZA PRAC'!$D$4:$D$61,$P126-4+20),"")</f>
        <v/>
      </c>
      <c r="AL126" s="26">
        <f>IF(21&lt;=$Q126,INDEX('BAZA PRAC'!$D$4:$D$61,$P126-4+21),"")</f>
        <v/>
      </c>
      <c r="AM126" s="26">
        <f>IF(22&lt;=$Q126,INDEX('BAZA PRAC'!$D$4:$D$61,$P126-4+22),"")</f>
        <v/>
      </c>
      <c r="AN126" s="26">
        <f>IF(23&lt;=$Q126,INDEX('BAZA PRAC'!$D$4:$D$61,$P126-4+23),"")</f>
        <v/>
      </c>
      <c r="AO126" s="26">
        <f>IF(24&lt;=$Q126,INDEX('BAZA PRAC'!$D$4:$D$61,$P126-4+24),"")</f>
        <v/>
      </c>
      <c r="AP126" s="26">
        <f>IF(25&lt;=$Q126,INDEX('BAZA PRAC'!$D$4:$D$61,$P126-4+25),"")</f>
        <v/>
      </c>
      <c r="AQ126" s="26">
        <f>IF(26&lt;=$Q126,INDEX('BAZA PRAC'!$D$4:$D$61,$P126-4+26),"")</f>
        <v/>
      </c>
      <c r="AR126" s="26">
        <f>IF(27&lt;=$Q126,INDEX('BAZA PRAC'!$D$4:$D$61,$P126-4+27),"")</f>
        <v/>
      </c>
      <c r="AS126" s="26">
        <f>IF(28&lt;=$Q126,INDEX('BAZA PRAC'!$D$4:$D$61,$P126-4+28),"")</f>
        <v/>
      </c>
      <c r="AT126" s="26">
        <f>IF(29&lt;=$Q126,INDEX('BAZA PRAC'!$D$4:$D$61,$P126-4+29),"")</f>
        <v/>
      </c>
      <c r="AU126" s="26">
        <f>IF(30&lt;=$Q126,INDEX('BAZA PRAC'!$D$4:$D$61,$P126-4+30),"")</f>
        <v/>
      </c>
      <c r="AV126" s="26">
        <f>IF(31&lt;=$Q126,INDEX('BAZA PRAC'!$D$4:$D$61,$P126-4+31),"")</f>
        <v/>
      </c>
      <c r="AW126" s="26">
        <f>IF(32&lt;=$Q126,INDEX('BAZA PRAC'!$D$4:$D$61,$P126-4+32),"")</f>
        <v/>
      </c>
      <c r="AX126" s="26">
        <f>IF(33&lt;=$Q126,INDEX('BAZA PRAC'!$D$4:$D$61,$P126-4+33),"")</f>
        <v/>
      </c>
      <c r="AY126" s="26">
        <f>IF(34&lt;=$Q126,INDEX('BAZA PRAC'!$D$4:$D$61,$P126-4+34),"")</f>
        <v/>
      </c>
      <c r="AZ126" s="26">
        <f>IF(35&lt;=$Q126,INDEX('BAZA PRAC'!$D$4:$D$61,$P126-4+35),"")</f>
        <v/>
      </c>
      <c r="BA126" s="26">
        <f>IF(36&lt;=$Q126,INDEX('BAZA PRAC'!$D$4:$D$61,$P126-4+36),"")</f>
        <v/>
      </c>
      <c r="BB126" s="26">
        <f>IF(37&lt;=$Q126,INDEX('BAZA PRAC'!$D$4:$D$61,$P126-4+37),"")</f>
        <v/>
      </c>
      <c r="BC126" s="26">
        <f>IF(38&lt;=$Q126,INDEX('BAZA PRAC'!$D$4:$D$61,$P126-4+38),"")</f>
        <v/>
      </c>
      <c r="BD126" s="26">
        <f>IF(39&lt;=$Q126,INDEX('BAZA PRAC'!$D$4:$D$61,$P126-4+39),"")</f>
        <v/>
      </c>
      <c r="BE126" s="26">
        <f>IF(40&lt;=$Q126,INDEX('BAZA PRAC'!$D$4:$D$61,$P126-4+40),"")</f>
        <v/>
      </c>
      <c r="BF126" s="26">
        <f>IF(41&lt;=$Q126,INDEX('BAZA PRAC'!$D$4:$D$61,$P126-4+41),"")</f>
        <v/>
      </c>
      <c r="BG126" s="26">
        <f>IF(42&lt;=$Q126,INDEX('BAZA PRAC'!$D$4:$D$61,$P126-4+42),"")</f>
        <v/>
      </c>
      <c r="BH126" s="26">
        <f>IF(43&lt;=$Q126,INDEX('BAZA PRAC'!$D$4:$D$61,$P126-4+43),"")</f>
        <v/>
      </c>
      <c r="BI126" s="26">
        <f>IF(44&lt;=$Q126,INDEX('BAZA PRAC'!$D$4:$D$61,$P126-4+44),"")</f>
        <v/>
      </c>
      <c r="BJ126" s="26">
        <f>IF(45&lt;=$Q126,INDEX('BAZA PRAC'!$D$4:$D$61,$P126-4+45),"")</f>
        <v/>
      </c>
      <c r="BK126" s="26">
        <f>IF(46&lt;=$Q126,INDEX('BAZA PRAC'!$D$4:$D$61,$P126-4+46),"")</f>
        <v/>
      </c>
      <c r="BL126" s="26">
        <f>IF(47&lt;=$Q126,INDEX('BAZA PRAC'!$D$4:$D$61,$P126-4+47),"")</f>
        <v/>
      </c>
      <c r="BM126" s="26">
        <f>IF(48&lt;=$Q126,INDEX('BAZA PRAC'!$D$4:$D$61,$P126-4+48),"")</f>
        <v/>
      </c>
      <c r="BN126" s="26">
        <f>IF(49&lt;=$Q126,INDEX('BAZA PRAC'!$D$4:$D$61,$P126-4+49),"")</f>
        <v/>
      </c>
      <c r="BO126" s="26">
        <f>IF(50&lt;=$Q126,INDEX('BAZA PRAC'!$D$4:$D$61,$P126-4+50),"")</f>
        <v/>
      </c>
      <c r="BP126" s="26">
        <f>IF(51&lt;=$Q126,INDEX('BAZA PRAC'!$D$4:$D$61,$P126-4+51),"")</f>
        <v/>
      </c>
      <c r="BQ126" s="26">
        <f>IF(52&lt;=$Q126,INDEX('BAZA PRAC'!$D$4:$D$61,$P126-4+52),"")</f>
        <v/>
      </c>
      <c r="BR126" s="26">
        <f>IF(53&lt;=$Q126,INDEX('BAZA PRAC'!$D$4:$D$61,$P126-4+53),"")</f>
        <v/>
      </c>
      <c r="BS126" s="26">
        <f>IF(54&lt;=$Q126,INDEX('BAZA PRAC'!$D$4:$D$61,$P126-4+54),"")</f>
        <v/>
      </c>
      <c r="BT126" s="26">
        <f>IF(55&lt;=$Q126,INDEX('BAZA PRAC'!$D$4:$D$61,$P126-4+55),"")</f>
        <v/>
      </c>
      <c r="BU126" s="26">
        <f>IF(56&lt;=$Q126,INDEX('BAZA PRAC'!$D$4:$D$61,$P126-4+56),"")</f>
        <v/>
      </c>
      <c r="BV126" s="26">
        <f>IF(57&lt;=$Q126,INDEX('BAZA PRAC'!$D$4:$D$61,$P126-4+57),"")</f>
        <v/>
      </c>
      <c r="BW126" s="26">
        <f>IF(58&lt;=$Q126,INDEX('BAZA PRAC'!$D$4:$D$61,$P126-4+58),"")</f>
        <v/>
      </c>
      <c r="BX126" s="20" t="n"/>
      <c r="BY126" s="20" t="n"/>
    </row>
    <row r="127">
      <c r="A127" s="19">
        <f>IF($D127="","",COUNTA($D$11:$D127))</f>
        <v/>
      </c>
      <c r="B127" s="19">
        <f>IF($BX127&lt;&gt;"",$BX127,IF($D127="","",IFERROR(INDEX('BAZA PRAC'!$A$4:$A$61,MATCH($D127,'BAZA PRAC'!$D$4:$D$61,0)),"")))</f>
        <v/>
      </c>
      <c r="C127" s="20" t="n"/>
      <c r="D127" s="21" t="n"/>
      <c r="E127" s="19">
        <f>IF($BY127&lt;&gt;"",$BY127,IF($D127="","",IFERROR(INDEX('BAZA PRAC'!$E$4:$E$61,MATCH($D127,'BAZA PRAC'!$D$4:$D$61,0)),"")))</f>
        <v/>
      </c>
      <c r="F127" s="22" t="n"/>
      <c r="G127" s="23" t="n"/>
      <c r="H127" s="23" t="n"/>
      <c r="I127" s="23" t="n"/>
      <c r="J127" s="24">
        <f>IF($D127="","",N(G127)+N(H127)+N(I127))</f>
        <v/>
      </c>
      <c r="K127" s="24">
        <f>IF($D127="","",N(F127)*J127)</f>
        <v/>
      </c>
      <c r="L127" s="25" t="n"/>
      <c r="M127" s="24">
        <f>IF($D127="","",K127*(1-N(L127)))</f>
        <v/>
      </c>
      <c r="N127" s="21" t="n"/>
      <c r="P127" s="26">
        <f>IFERROR(VLOOKUP($C127,USTAWIENIA!$E$2:$H$8,3,FALSE),4)</f>
        <v/>
      </c>
      <c r="Q127" s="26">
        <f>IFERROR(VLOOKUP($C127,USTAWIENIA!$E$2:$H$8,4,FALSE),58)</f>
        <v/>
      </c>
      <c r="R127" s="26">
        <f>IF(1&lt;=$Q127,INDEX('BAZA PRAC'!$D$4:$D$61,$P127-4+1),"")</f>
        <v/>
      </c>
      <c r="S127" s="26">
        <f>IF(2&lt;=$Q127,INDEX('BAZA PRAC'!$D$4:$D$61,$P127-4+2),"")</f>
        <v/>
      </c>
      <c r="T127" s="26">
        <f>IF(3&lt;=$Q127,INDEX('BAZA PRAC'!$D$4:$D$61,$P127-4+3),"")</f>
        <v/>
      </c>
      <c r="U127" s="26">
        <f>IF(4&lt;=$Q127,INDEX('BAZA PRAC'!$D$4:$D$61,$P127-4+4),"")</f>
        <v/>
      </c>
      <c r="V127" s="26">
        <f>IF(5&lt;=$Q127,INDEX('BAZA PRAC'!$D$4:$D$61,$P127-4+5),"")</f>
        <v/>
      </c>
      <c r="W127" s="26">
        <f>IF(6&lt;=$Q127,INDEX('BAZA PRAC'!$D$4:$D$61,$P127-4+6),"")</f>
        <v/>
      </c>
      <c r="X127" s="26">
        <f>IF(7&lt;=$Q127,INDEX('BAZA PRAC'!$D$4:$D$61,$P127-4+7),"")</f>
        <v/>
      </c>
      <c r="Y127" s="26">
        <f>IF(8&lt;=$Q127,INDEX('BAZA PRAC'!$D$4:$D$61,$P127-4+8),"")</f>
        <v/>
      </c>
      <c r="Z127" s="26">
        <f>IF(9&lt;=$Q127,INDEX('BAZA PRAC'!$D$4:$D$61,$P127-4+9),"")</f>
        <v/>
      </c>
      <c r="AA127" s="26">
        <f>IF(10&lt;=$Q127,INDEX('BAZA PRAC'!$D$4:$D$61,$P127-4+10),"")</f>
        <v/>
      </c>
      <c r="AB127" s="26">
        <f>IF(11&lt;=$Q127,INDEX('BAZA PRAC'!$D$4:$D$61,$P127-4+11),"")</f>
        <v/>
      </c>
      <c r="AC127" s="26">
        <f>IF(12&lt;=$Q127,INDEX('BAZA PRAC'!$D$4:$D$61,$P127-4+12),"")</f>
        <v/>
      </c>
      <c r="AD127" s="26">
        <f>IF(13&lt;=$Q127,INDEX('BAZA PRAC'!$D$4:$D$61,$P127-4+13),"")</f>
        <v/>
      </c>
      <c r="AE127" s="26">
        <f>IF(14&lt;=$Q127,INDEX('BAZA PRAC'!$D$4:$D$61,$P127-4+14),"")</f>
        <v/>
      </c>
      <c r="AF127" s="26">
        <f>IF(15&lt;=$Q127,INDEX('BAZA PRAC'!$D$4:$D$61,$P127-4+15),"")</f>
        <v/>
      </c>
      <c r="AG127" s="26">
        <f>IF(16&lt;=$Q127,INDEX('BAZA PRAC'!$D$4:$D$61,$P127-4+16),"")</f>
        <v/>
      </c>
      <c r="AH127" s="26">
        <f>IF(17&lt;=$Q127,INDEX('BAZA PRAC'!$D$4:$D$61,$P127-4+17),"")</f>
        <v/>
      </c>
      <c r="AI127" s="26">
        <f>IF(18&lt;=$Q127,INDEX('BAZA PRAC'!$D$4:$D$61,$P127-4+18),"")</f>
        <v/>
      </c>
      <c r="AJ127" s="26">
        <f>IF(19&lt;=$Q127,INDEX('BAZA PRAC'!$D$4:$D$61,$P127-4+19),"")</f>
        <v/>
      </c>
      <c r="AK127" s="26">
        <f>IF(20&lt;=$Q127,INDEX('BAZA PRAC'!$D$4:$D$61,$P127-4+20),"")</f>
        <v/>
      </c>
      <c r="AL127" s="26">
        <f>IF(21&lt;=$Q127,INDEX('BAZA PRAC'!$D$4:$D$61,$P127-4+21),"")</f>
        <v/>
      </c>
      <c r="AM127" s="26">
        <f>IF(22&lt;=$Q127,INDEX('BAZA PRAC'!$D$4:$D$61,$P127-4+22),"")</f>
        <v/>
      </c>
      <c r="AN127" s="26">
        <f>IF(23&lt;=$Q127,INDEX('BAZA PRAC'!$D$4:$D$61,$P127-4+23),"")</f>
        <v/>
      </c>
      <c r="AO127" s="26">
        <f>IF(24&lt;=$Q127,INDEX('BAZA PRAC'!$D$4:$D$61,$P127-4+24),"")</f>
        <v/>
      </c>
      <c r="AP127" s="26">
        <f>IF(25&lt;=$Q127,INDEX('BAZA PRAC'!$D$4:$D$61,$P127-4+25),"")</f>
        <v/>
      </c>
      <c r="AQ127" s="26">
        <f>IF(26&lt;=$Q127,INDEX('BAZA PRAC'!$D$4:$D$61,$P127-4+26),"")</f>
        <v/>
      </c>
      <c r="AR127" s="26">
        <f>IF(27&lt;=$Q127,INDEX('BAZA PRAC'!$D$4:$D$61,$P127-4+27),"")</f>
        <v/>
      </c>
      <c r="AS127" s="26">
        <f>IF(28&lt;=$Q127,INDEX('BAZA PRAC'!$D$4:$D$61,$P127-4+28),"")</f>
        <v/>
      </c>
      <c r="AT127" s="26">
        <f>IF(29&lt;=$Q127,INDEX('BAZA PRAC'!$D$4:$D$61,$P127-4+29),"")</f>
        <v/>
      </c>
      <c r="AU127" s="26">
        <f>IF(30&lt;=$Q127,INDEX('BAZA PRAC'!$D$4:$D$61,$P127-4+30),"")</f>
        <v/>
      </c>
      <c r="AV127" s="26">
        <f>IF(31&lt;=$Q127,INDEX('BAZA PRAC'!$D$4:$D$61,$P127-4+31),"")</f>
        <v/>
      </c>
      <c r="AW127" s="26">
        <f>IF(32&lt;=$Q127,INDEX('BAZA PRAC'!$D$4:$D$61,$P127-4+32),"")</f>
        <v/>
      </c>
      <c r="AX127" s="26">
        <f>IF(33&lt;=$Q127,INDEX('BAZA PRAC'!$D$4:$D$61,$P127-4+33),"")</f>
        <v/>
      </c>
      <c r="AY127" s="26">
        <f>IF(34&lt;=$Q127,INDEX('BAZA PRAC'!$D$4:$D$61,$P127-4+34),"")</f>
        <v/>
      </c>
      <c r="AZ127" s="26">
        <f>IF(35&lt;=$Q127,INDEX('BAZA PRAC'!$D$4:$D$61,$P127-4+35),"")</f>
        <v/>
      </c>
      <c r="BA127" s="26">
        <f>IF(36&lt;=$Q127,INDEX('BAZA PRAC'!$D$4:$D$61,$P127-4+36),"")</f>
        <v/>
      </c>
      <c r="BB127" s="26">
        <f>IF(37&lt;=$Q127,INDEX('BAZA PRAC'!$D$4:$D$61,$P127-4+37),"")</f>
        <v/>
      </c>
      <c r="BC127" s="26">
        <f>IF(38&lt;=$Q127,INDEX('BAZA PRAC'!$D$4:$D$61,$P127-4+38),"")</f>
        <v/>
      </c>
      <c r="BD127" s="26">
        <f>IF(39&lt;=$Q127,INDEX('BAZA PRAC'!$D$4:$D$61,$P127-4+39),"")</f>
        <v/>
      </c>
      <c r="BE127" s="26">
        <f>IF(40&lt;=$Q127,INDEX('BAZA PRAC'!$D$4:$D$61,$P127-4+40),"")</f>
        <v/>
      </c>
      <c r="BF127" s="26">
        <f>IF(41&lt;=$Q127,INDEX('BAZA PRAC'!$D$4:$D$61,$P127-4+41),"")</f>
        <v/>
      </c>
      <c r="BG127" s="26">
        <f>IF(42&lt;=$Q127,INDEX('BAZA PRAC'!$D$4:$D$61,$P127-4+42),"")</f>
        <v/>
      </c>
      <c r="BH127" s="26">
        <f>IF(43&lt;=$Q127,INDEX('BAZA PRAC'!$D$4:$D$61,$P127-4+43),"")</f>
        <v/>
      </c>
      <c r="BI127" s="26">
        <f>IF(44&lt;=$Q127,INDEX('BAZA PRAC'!$D$4:$D$61,$P127-4+44),"")</f>
        <v/>
      </c>
      <c r="BJ127" s="26">
        <f>IF(45&lt;=$Q127,INDEX('BAZA PRAC'!$D$4:$D$61,$P127-4+45),"")</f>
        <v/>
      </c>
      <c r="BK127" s="26">
        <f>IF(46&lt;=$Q127,INDEX('BAZA PRAC'!$D$4:$D$61,$P127-4+46),"")</f>
        <v/>
      </c>
      <c r="BL127" s="26">
        <f>IF(47&lt;=$Q127,INDEX('BAZA PRAC'!$D$4:$D$61,$P127-4+47),"")</f>
        <v/>
      </c>
      <c r="BM127" s="26">
        <f>IF(48&lt;=$Q127,INDEX('BAZA PRAC'!$D$4:$D$61,$P127-4+48),"")</f>
        <v/>
      </c>
      <c r="BN127" s="26">
        <f>IF(49&lt;=$Q127,INDEX('BAZA PRAC'!$D$4:$D$61,$P127-4+49),"")</f>
        <v/>
      </c>
      <c r="BO127" s="26">
        <f>IF(50&lt;=$Q127,INDEX('BAZA PRAC'!$D$4:$D$61,$P127-4+50),"")</f>
        <v/>
      </c>
      <c r="BP127" s="26">
        <f>IF(51&lt;=$Q127,INDEX('BAZA PRAC'!$D$4:$D$61,$P127-4+51),"")</f>
        <v/>
      </c>
      <c r="BQ127" s="26">
        <f>IF(52&lt;=$Q127,INDEX('BAZA PRAC'!$D$4:$D$61,$P127-4+52),"")</f>
        <v/>
      </c>
      <c r="BR127" s="26">
        <f>IF(53&lt;=$Q127,INDEX('BAZA PRAC'!$D$4:$D$61,$P127-4+53),"")</f>
        <v/>
      </c>
      <c r="BS127" s="26">
        <f>IF(54&lt;=$Q127,INDEX('BAZA PRAC'!$D$4:$D$61,$P127-4+54),"")</f>
        <v/>
      </c>
      <c r="BT127" s="26">
        <f>IF(55&lt;=$Q127,INDEX('BAZA PRAC'!$D$4:$D$61,$P127-4+55),"")</f>
        <v/>
      </c>
      <c r="BU127" s="26">
        <f>IF(56&lt;=$Q127,INDEX('BAZA PRAC'!$D$4:$D$61,$P127-4+56),"")</f>
        <v/>
      </c>
      <c r="BV127" s="26">
        <f>IF(57&lt;=$Q127,INDEX('BAZA PRAC'!$D$4:$D$61,$P127-4+57),"")</f>
        <v/>
      </c>
      <c r="BW127" s="26">
        <f>IF(58&lt;=$Q127,INDEX('BAZA PRAC'!$D$4:$D$61,$P127-4+58),"")</f>
        <v/>
      </c>
      <c r="BX127" s="20" t="n"/>
      <c r="BY127" s="20" t="n"/>
    </row>
    <row r="128">
      <c r="A128" s="27">
        <f>IF($D128="","",COUNTA($D$11:$D128))</f>
        <v/>
      </c>
      <c r="B128" s="27">
        <f>IF($BX128&lt;&gt;"",$BX128,IF($D128="","",IFERROR(INDEX('BAZA PRAC'!$A$4:$A$61,MATCH($D128,'BAZA PRAC'!$D$4:$D$61,0)),"")))</f>
        <v/>
      </c>
      <c r="C128" s="20" t="n"/>
      <c r="D128" s="21" t="n"/>
      <c r="E128" s="27">
        <f>IF($BY128&lt;&gt;"",$BY128,IF($D128="","",IFERROR(INDEX('BAZA PRAC'!$E$4:$E$61,MATCH($D128,'BAZA PRAC'!$D$4:$D$61,0)),"")))</f>
        <v/>
      </c>
      <c r="F128" s="22" t="n"/>
      <c r="G128" s="23" t="n"/>
      <c r="H128" s="23" t="n"/>
      <c r="I128" s="23" t="n"/>
      <c r="J128" s="28">
        <f>IF($D128="","",N(G128)+N(H128)+N(I128))</f>
        <v/>
      </c>
      <c r="K128" s="28">
        <f>IF($D128="","",N(F128)*J128)</f>
        <v/>
      </c>
      <c r="L128" s="25" t="n"/>
      <c r="M128" s="28">
        <f>IF($D128="","",K128*(1-N(L128)))</f>
        <v/>
      </c>
      <c r="N128" s="21" t="n"/>
      <c r="P128" s="26">
        <f>IFERROR(VLOOKUP($C128,USTAWIENIA!$E$2:$H$8,3,FALSE),4)</f>
        <v/>
      </c>
      <c r="Q128" s="26">
        <f>IFERROR(VLOOKUP($C128,USTAWIENIA!$E$2:$H$8,4,FALSE),58)</f>
        <v/>
      </c>
      <c r="R128" s="26">
        <f>IF(1&lt;=$Q128,INDEX('BAZA PRAC'!$D$4:$D$61,$P128-4+1),"")</f>
        <v/>
      </c>
      <c r="S128" s="26">
        <f>IF(2&lt;=$Q128,INDEX('BAZA PRAC'!$D$4:$D$61,$P128-4+2),"")</f>
        <v/>
      </c>
      <c r="T128" s="26">
        <f>IF(3&lt;=$Q128,INDEX('BAZA PRAC'!$D$4:$D$61,$P128-4+3),"")</f>
        <v/>
      </c>
      <c r="U128" s="26">
        <f>IF(4&lt;=$Q128,INDEX('BAZA PRAC'!$D$4:$D$61,$P128-4+4),"")</f>
        <v/>
      </c>
      <c r="V128" s="26">
        <f>IF(5&lt;=$Q128,INDEX('BAZA PRAC'!$D$4:$D$61,$P128-4+5),"")</f>
        <v/>
      </c>
      <c r="W128" s="26">
        <f>IF(6&lt;=$Q128,INDEX('BAZA PRAC'!$D$4:$D$61,$P128-4+6),"")</f>
        <v/>
      </c>
      <c r="X128" s="26">
        <f>IF(7&lt;=$Q128,INDEX('BAZA PRAC'!$D$4:$D$61,$P128-4+7),"")</f>
        <v/>
      </c>
      <c r="Y128" s="26">
        <f>IF(8&lt;=$Q128,INDEX('BAZA PRAC'!$D$4:$D$61,$P128-4+8),"")</f>
        <v/>
      </c>
      <c r="Z128" s="26">
        <f>IF(9&lt;=$Q128,INDEX('BAZA PRAC'!$D$4:$D$61,$P128-4+9),"")</f>
        <v/>
      </c>
      <c r="AA128" s="26">
        <f>IF(10&lt;=$Q128,INDEX('BAZA PRAC'!$D$4:$D$61,$P128-4+10),"")</f>
        <v/>
      </c>
      <c r="AB128" s="26">
        <f>IF(11&lt;=$Q128,INDEX('BAZA PRAC'!$D$4:$D$61,$P128-4+11),"")</f>
        <v/>
      </c>
      <c r="AC128" s="26">
        <f>IF(12&lt;=$Q128,INDEX('BAZA PRAC'!$D$4:$D$61,$P128-4+12),"")</f>
        <v/>
      </c>
      <c r="AD128" s="26">
        <f>IF(13&lt;=$Q128,INDEX('BAZA PRAC'!$D$4:$D$61,$P128-4+13),"")</f>
        <v/>
      </c>
      <c r="AE128" s="26">
        <f>IF(14&lt;=$Q128,INDEX('BAZA PRAC'!$D$4:$D$61,$P128-4+14),"")</f>
        <v/>
      </c>
      <c r="AF128" s="26">
        <f>IF(15&lt;=$Q128,INDEX('BAZA PRAC'!$D$4:$D$61,$P128-4+15),"")</f>
        <v/>
      </c>
      <c r="AG128" s="26">
        <f>IF(16&lt;=$Q128,INDEX('BAZA PRAC'!$D$4:$D$61,$P128-4+16),"")</f>
        <v/>
      </c>
      <c r="AH128" s="26">
        <f>IF(17&lt;=$Q128,INDEX('BAZA PRAC'!$D$4:$D$61,$P128-4+17),"")</f>
        <v/>
      </c>
      <c r="AI128" s="26">
        <f>IF(18&lt;=$Q128,INDEX('BAZA PRAC'!$D$4:$D$61,$P128-4+18),"")</f>
        <v/>
      </c>
      <c r="AJ128" s="26">
        <f>IF(19&lt;=$Q128,INDEX('BAZA PRAC'!$D$4:$D$61,$P128-4+19),"")</f>
        <v/>
      </c>
      <c r="AK128" s="26">
        <f>IF(20&lt;=$Q128,INDEX('BAZA PRAC'!$D$4:$D$61,$P128-4+20),"")</f>
        <v/>
      </c>
      <c r="AL128" s="26">
        <f>IF(21&lt;=$Q128,INDEX('BAZA PRAC'!$D$4:$D$61,$P128-4+21),"")</f>
        <v/>
      </c>
      <c r="AM128" s="26">
        <f>IF(22&lt;=$Q128,INDEX('BAZA PRAC'!$D$4:$D$61,$P128-4+22),"")</f>
        <v/>
      </c>
      <c r="AN128" s="26">
        <f>IF(23&lt;=$Q128,INDEX('BAZA PRAC'!$D$4:$D$61,$P128-4+23),"")</f>
        <v/>
      </c>
      <c r="AO128" s="26">
        <f>IF(24&lt;=$Q128,INDEX('BAZA PRAC'!$D$4:$D$61,$P128-4+24),"")</f>
        <v/>
      </c>
      <c r="AP128" s="26">
        <f>IF(25&lt;=$Q128,INDEX('BAZA PRAC'!$D$4:$D$61,$P128-4+25),"")</f>
        <v/>
      </c>
      <c r="AQ128" s="26">
        <f>IF(26&lt;=$Q128,INDEX('BAZA PRAC'!$D$4:$D$61,$P128-4+26),"")</f>
        <v/>
      </c>
      <c r="AR128" s="26">
        <f>IF(27&lt;=$Q128,INDEX('BAZA PRAC'!$D$4:$D$61,$P128-4+27),"")</f>
        <v/>
      </c>
      <c r="AS128" s="26">
        <f>IF(28&lt;=$Q128,INDEX('BAZA PRAC'!$D$4:$D$61,$P128-4+28),"")</f>
        <v/>
      </c>
      <c r="AT128" s="26">
        <f>IF(29&lt;=$Q128,INDEX('BAZA PRAC'!$D$4:$D$61,$P128-4+29),"")</f>
        <v/>
      </c>
      <c r="AU128" s="26">
        <f>IF(30&lt;=$Q128,INDEX('BAZA PRAC'!$D$4:$D$61,$P128-4+30),"")</f>
        <v/>
      </c>
      <c r="AV128" s="26">
        <f>IF(31&lt;=$Q128,INDEX('BAZA PRAC'!$D$4:$D$61,$P128-4+31),"")</f>
        <v/>
      </c>
      <c r="AW128" s="26">
        <f>IF(32&lt;=$Q128,INDEX('BAZA PRAC'!$D$4:$D$61,$P128-4+32),"")</f>
        <v/>
      </c>
      <c r="AX128" s="26">
        <f>IF(33&lt;=$Q128,INDEX('BAZA PRAC'!$D$4:$D$61,$P128-4+33),"")</f>
        <v/>
      </c>
      <c r="AY128" s="26">
        <f>IF(34&lt;=$Q128,INDEX('BAZA PRAC'!$D$4:$D$61,$P128-4+34),"")</f>
        <v/>
      </c>
      <c r="AZ128" s="26">
        <f>IF(35&lt;=$Q128,INDEX('BAZA PRAC'!$D$4:$D$61,$P128-4+35),"")</f>
        <v/>
      </c>
      <c r="BA128" s="26">
        <f>IF(36&lt;=$Q128,INDEX('BAZA PRAC'!$D$4:$D$61,$P128-4+36),"")</f>
        <v/>
      </c>
      <c r="BB128" s="26">
        <f>IF(37&lt;=$Q128,INDEX('BAZA PRAC'!$D$4:$D$61,$P128-4+37),"")</f>
        <v/>
      </c>
      <c r="BC128" s="26">
        <f>IF(38&lt;=$Q128,INDEX('BAZA PRAC'!$D$4:$D$61,$P128-4+38),"")</f>
        <v/>
      </c>
      <c r="BD128" s="26">
        <f>IF(39&lt;=$Q128,INDEX('BAZA PRAC'!$D$4:$D$61,$P128-4+39),"")</f>
        <v/>
      </c>
      <c r="BE128" s="26">
        <f>IF(40&lt;=$Q128,INDEX('BAZA PRAC'!$D$4:$D$61,$P128-4+40),"")</f>
        <v/>
      </c>
      <c r="BF128" s="26">
        <f>IF(41&lt;=$Q128,INDEX('BAZA PRAC'!$D$4:$D$61,$P128-4+41),"")</f>
        <v/>
      </c>
      <c r="BG128" s="26">
        <f>IF(42&lt;=$Q128,INDEX('BAZA PRAC'!$D$4:$D$61,$P128-4+42),"")</f>
        <v/>
      </c>
      <c r="BH128" s="26">
        <f>IF(43&lt;=$Q128,INDEX('BAZA PRAC'!$D$4:$D$61,$P128-4+43),"")</f>
        <v/>
      </c>
      <c r="BI128" s="26">
        <f>IF(44&lt;=$Q128,INDEX('BAZA PRAC'!$D$4:$D$61,$P128-4+44),"")</f>
        <v/>
      </c>
      <c r="BJ128" s="26">
        <f>IF(45&lt;=$Q128,INDEX('BAZA PRAC'!$D$4:$D$61,$P128-4+45),"")</f>
        <v/>
      </c>
      <c r="BK128" s="26">
        <f>IF(46&lt;=$Q128,INDEX('BAZA PRAC'!$D$4:$D$61,$P128-4+46),"")</f>
        <v/>
      </c>
      <c r="BL128" s="26">
        <f>IF(47&lt;=$Q128,INDEX('BAZA PRAC'!$D$4:$D$61,$P128-4+47),"")</f>
        <v/>
      </c>
      <c r="BM128" s="26">
        <f>IF(48&lt;=$Q128,INDEX('BAZA PRAC'!$D$4:$D$61,$P128-4+48),"")</f>
        <v/>
      </c>
      <c r="BN128" s="26">
        <f>IF(49&lt;=$Q128,INDEX('BAZA PRAC'!$D$4:$D$61,$P128-4+49),"")</f>
        <v/>
      </c>
      <c r="BO128" s="26">
        <f>IF(50&lt;=$Q128,INDEX('BAZA PRAC'!$D$4:$D$61,$P128-4+50),"")</f>
        <v/>
      </c>
      <c r="BP128" s="26">
        <f>IF(51&lt;=$Q128,INDEX('BAZA PRAC'!$D$4:$D$61,$P128-4+51),"")</f>
        <v/>
      </c>
      <c r="BQ128" s="26">
        <f>IF(52&lt;=$Q128,INDEX('BAZA PRAC'!$D$4:$D$61,$P128-4+52),"")</f>
        <v/>
      </c>
      <c r="BR128" s="26">
        <f>IF(53&lt;=$Q128,INDEX('BAZA PRAC'!$D$4:$D$61,$P128-4+53),"")</f>
        <v/>
      </c>
      <c r="BS128" s="26">
        <f>IF(54&lt;=$Q128,INDEX('BAZA PRAC'!$D$4:$D$61,$P128-4+54),"")</f>
        <v/>
      </c>
      <c r="BT128" s="26">
        <f>IF(55&lt;=$Q128,INDEX('BAZA PRAC'!$D$4:$D$61,$P128-4+55),"")</f>
        <v/>
      </c>
      <c r="BU128" s="26">
        <f>IF(56&lt;=$Q128,INDEX('BAZA PRAC'!$D$4:$D$61,$P128-4+56),"")</f>
        <v/>
      </c>
      <c r="BV128" s="26">
        <f>IF(57&lt;=$Q128,INDEX('BAZA PRAC'!$D$4:$D$61,$P128-4+57),"")</f>
        <v/>
      </c>
      <c r="BW128" s="26">
        <f>IF(58&lt;=$Q128,INDEX('BAZA PRAC'!$D$4:$D$61,$P128-4+58),"")</f>
        <v/>
      </c>
      <c r="BX128" s="20" t="n"/>
      <c r="BY128" s="20" t="n"/>
    </row>
    <row r="129">
      <c r="A129" s="19">
        <f>IF($D129="","",COUNTA($D$11:$D129))</f>
        <v/>
      </c>
      <c r="B129" s="19">
        <f>IF($BX129&lt;&gt;"",$BX129,IF($D129="","",IFERROR(INDEX('BAZA PRAC'!$A$4:$A$61,MATCH($D129,'BAZA PRAC'!$D$4:$D$61,0)),"")))</f>
        <v/>
      </c>
      <c r="C129" s="20" t="n"/>
      <c r="D129" s="21" t="n"/>
      <c r="E129" s="19">
        <f>IF($BY129&lt;&gt;"",$BY129,IF($D129="","",IFERROR(INDEX('BAZA PRAC'!$E$4:$E$61,MATCH($D129,'BAZA PRAC'!$D$4:$D$61,0)),"")))</f>
        <v/>
      </c>
      <c r="F129" s="22" t="n"/>
      <c r="G129" s="23" t="n"/>
      <c r="H129" s="23" t="n"/>
      <c r="I129" s="23" t="n"/>
      <c r="J129" s="24">
        <f>IF($D129="","",N(G129)+N(H129)+N(I129))</f>
        <v/>
      </c>
      <c r="K129" s="24">
        <f>IF($D129="","",N(F129)*J129)</f>
        <v/>
      </c>
      <c r="L129" s="25" t="n"/>
      <c r="M129" s="24">
        <f>IF($D129="","",K129*(1-N(L129)))</f>
        <v/>
      </c>
      <c r="N129" s="21" t="n"/>
      <c r="P129" s="26">
        <f>IFERROR(VLOOKUP($C129,USTAWIENIA!$E$2:$H$8,3,FALSE),4)</f>
        <v/>
      </c>
      <c r="Q129" s="26">
        <f>IFERROR(VLOOKUP($C129,USTAWIENIA!$E$2:$H$8,4,FALSE),58)</f>
        <v/>
      </c>
      <c r="R129" s="26">
        <f>IF(1&lt;=$Q129,INDEX('BAZA PRAC'!$D$4:$D$61,$P129-4+1),"")</f>
        <v/>
      </c>
      <c r="S129" s="26">
        <f>IF(2&lt;=$Q129,INDEX('BAZA PRAC'!$D$4:$D$61,$P129-4+2),"")</f>
        <v/>
      </c>
      <c r="T129" s="26">
        <f>IF(3&lt;=$Q129,INDEX('BAZA PRAC'!$D$4:$D$61,$P129-4+3),"")</f>
        <v/>
      </c>
      <c r="U129" s="26">
        <f>IF(4&lt;=$Q129,INDEX('BAZA PRAC'!$D$4:$D$61,$P129-4+4),"")</f>
        <v/>
      </c>
      <c r="V129" s="26">
        <f>IF(5&lt;=$Q129,INDEX('BAZA PRAC'!$D$4:$D$61,$P129-4+5),"")</f>
        <v/>
      </c>
      <c r="W129" s="26">
        <f>IF(6&lt;=$Q129,INDEX('BAZA PRAC'!$D$4:$D$61,$P129-4+6),"")</f>
        <v/>
      </c>
      <c r="X129" s="26">
        <f>IF(7&lt;=$Q129,INDEX('BAZA PRAC'!$D$4:$D$61,$P129-4+7),"")</f>
        <v/>
      </c>
      <c r="Y129" s="26">
        <f>IF(8&lt;=$Q129,INDEX('BAZA PRAC'!$D$4:$D$61,$P129-4+8),"")</f>
        <v/>
      </c>
      <c r="Z129" s="26">
        <f>IF(9&lt;=$Q129,INDEX('BAZA PRAC'!$D$4:$D$61,$P129-4+9),"")</f>
        <v/>
      </c>
      <c r="AA129" s="26">
        <f>IF(10&lt;=$Q129,INDEX('BAZA PRAC'!$D$4:$D$61,$P129-4+10),"")</f>
        <v/>
      </c>
      <c r="AB129" s="26">
        <f>IF(11&lt;=$Q129,INDEX('BAZA PRAC'!$D$4:$D$61,$P129-4+11),"")</f>
        <v/>
      </c>
      <c r="AC129" s="26">
        <f>IF(12&lt;=$Q129,INDEX('BAZA PRAC'!$D$4:$D$61,$P129-4+12),"")</f>
        <v/>
      </c>
      <c r="AD129" s="26">
        <f>IF(13&lt;=$Q129,INDEX('BAZA PRAC'!$D$4:$D$61,$P129-4+13),"")</f>
        <v/>
      </c>
      <c r="AE129" s="26">
        <f>IF(14&lt;=$Q129,INDEX('BAZA PRAC'!$D$4:$D$61,$P129-4+14),"")</f>
        <v/>
      </c>
      <c r="AF129" s="26">
        <f>IF(15&lt;=$Q129,INDEX('BAZA PRAC'!$D$4:$D$61,$P129-4+15),"")</f>
        <v/>
      </c>
      <c r="AG129" s="26">
        <f>IF(16&lt;=$Q129,INDEX('BAZA PRAC'!$D$4:$D$61,$P129-4+16),"")</f>
        <v/>
      </c>
      <c r="AH129" s="26">
        <f>IF(17&lt;=$Q129,INDEX('BAZA PRAC'!$D$4:$D$61,$P129-4+17),"")</f>
        <v/>
      </c>
      <c r="AI129" s="26">
        <f>IF(18&lt;=$Q129,INDEX('BAZA PRAC'!$D$4:$D$61,$P129-4+18),"")</f>
        <v/>
      </c>
      <c r="AJ129" s="26">
        <f>IF(19&lt;=$Q129,INDEX('BAZA PRAC'!$D$4:$D$61,$P129-4+19),"")</f>
        <v/>
      </c>
      <c r="AK129" s="26">
        <f>IF(20&lt;=$Q129,INDEX('BAZA PRAC'!$D$4:$D$61,$P129-4+20),"")</f>
        <v/>
      </c>
      <c r="AL129" s="26">
        <f>IF(21&lt;=$Q129,INDEX('BAZA PRAC'!$D$4:$D$61,$P129-4+21),"")</f>
        <v/>
      </c>
      <c r="AM129" s="26">
        <f>IF(22&lt;=$Q129,INDEX('BAZA PRAC'!$D$4:$D$61,$P129-4+22),"")</f>
        <v/>
      </c>
      <c r="AN129" s="26">
        <f>IF(23&lt;=$Q129,INDEX('BAZA PRAC'!$D$4:$D$61,$P129-4+23),"")</f>
        <v/>
      </c>
      <c r="AO129" s="26">
        <f>IF(24&lt;=$Q129,INDEX('BAZA PRAC'!$D$4:$D$61,$P129-4+24),"")</f>
        <v/>
      </c>
      <c r="AP129" s="26">
        <f>IF(25&lt;=$Q129,INDEX('BAZA PRAC'!$D$4:$D$61,$P129-4+25),"")</f>
        <v/>
      </c>
      <c r="AQ129" s="26">
        <f>IF(26&lt;=$Q129,INDEX('BAZA PRAC'!$D$4:$D$61,$P129-4+26),"")</f>
        <v/>
      </c>
      <c r="AR129" s="26">
        <f>IF(27&lt;=$Q129,INDEX('BAZA PRAC'!$D$4:$D$61,$P129-4+27),"")</f>
        <v/>
      </c>
      <c r="AS129" s="26">
        <f>IF(28&lt;=$Q129,INDEX('BAZA PRAC'!$D$4:$D$61,$P129-4+28),"")</f>
        <v/>
      </c>
      <c r="AT129" s="26">
        <f>IF(29&lt;=$Q129,INDEX('BAZA PRAC'!$D$4:$D$61,$P129-4+29),"")</f>
        <v/>
      </c>
      <c r="AU129" s="26">
        <f>IF(30&lt;=$Q129,INDEX('BAZA PRAC'!$D$4:$D$61,$P129-4+30),"")</f>
        <v/>
      </c>
      <c r="AV129" s="26">
        <f>IF(31&lt;=$Q129,INDEX('BAZA PRAC'!$D$4:$D$61,$P129-4+31),"")</f>
        <v/>
      </c>
      <c r="AW129" s="26">
        <f>IF(32&lt;=$Q129,INDEX('BAZA PRAC'!$D$4:$D$61,$P129-4+32),"")</f>
        <v/>
      </c>
      <c r="AX129" s="26">
        <f>IF(33&lt;=$Q129,INDEX('BAZA PRAC'!$D$4:$D$61,$P129-4+33),"")</f>
        <v/>
      </c>
      <c r="AY129" s="26">
        <f>IF(34&lt;=$Q129,INDEX('BAZA PRAC'!$D$4:$D$61,$P129-4+34),"")</f>
        <v/>
      </c>
      <c r="AZ129" s="26">
        <f>IF(35&lt;=$Q129,INDEX('BAZA PRAC'!$D$4:$D$61,$P129-4+35),"")</f>
        <v/>
      </c>
      <c r="BA129" s="26">
        <f>IF(36&lt;=$Q129,INDEX('BAZA PRAC'!$D$4:$D$61,$P129-4+36),"")</f>
        <v/>
      </c>
      <c r="BB129" s="26">
        <f>IF(37&lt;=$Q129,INDEX('BAZA PRAC'!$D$4:$D$61,$P129-4+37),"")</f>
        <v/>
      </c>
      <c r="BC129" s="26">
        <f>IF(38&lt;=$Q129,INDEX('BAZA PRAC'!$D$4:$D$61,$P129-4+38),"")</f>
        <v/>
      </c>
      <c r="BD129" s="26">
        <f>IF(39&lt;=$Q129,INDEX('BAZA PRAC'!$D$4:$D$61,$P129-4+39),"")</f>
        <v/>
      </c>
      <c r="BE129" s="26">
        <f>IF(40&lt;=$Q129,INDEX('BAZA PRAC'!$D$4:$D$61,$P129-4+40),"")</f>
        <v/>
      </c>
      <c r="BF129" s="26">
        <f>IF(41&lt;=$Q129,INDEX('BAZA PRAC'!$D$4:$D$61,$P129-4+41),"")</f>
        <v/>
      </c>
      <c r="BG129" s="26">
        <f>IF(42&lt;=$Q129,INDEX('BAZA PRAC'!$D$4:$D$61,$P129-4+42),"")</f>
        <v/>
      </c>
      <c r="BH129" s="26">
        <f>IF(43&lt;=$Q129,INDEX('BAZA PRAC'!$D$4:$D$61,$P129-4+43),"")</f>
        <v/>
      </c>
      <c r="BI129" s="26">
        <f>IF(44&lt;=$Q129,INDEX('BAZA PRAC'!$D$4:$D$61,$P129-4+44),"")</f>
        <v/>
      </c>
      <c r="BJ129" s="26">
        <f>IF(45&lt;=$Q129,INDEX('BAZA PRAC'!$D$4:$D$61,$P129-4+45),"")</f>
        <v/>
      </c>
      <c r="BK129" s="26">
        <f>IF(46&lt;=$Q129,INDEX('BAZA PRAC'!$D$4:$D$61,$P129-4+46),"")</f>
        <v/>
      </c>
      <c r="BL129" s="26">
        <f>IF(47&lt;=$Q129,INDEX('BAZA PRAC'!$D$4:$D$61,$P129-4+47),"")</f>
        <v/>
      </c>
      <c r="BM129" s="26">
        <f>IF(48&lt;=$Q129,INDEX('BAZA PRAC'!$D$4:$D$61,$P129-4+48),"")</f>
        <v/>
      </c>
      <c r="BN129" s="26">
        <f>IF(49&lt;=$Q129,INDEX('BAZA PRAC'!$D$4:$D$61,$P129-4+49),"")</f>
        <v/>
      </c>
      <c r="BO129" s="26">
        <f>IF(50&lt;=$Q129,INDEX('BAZA PRAC'!$D$4:$D$61,$P129-4+50),"")</f>
        <v/>
      </c>
      <c r="BP129" s="26">
        <f>IF(51&lt;=$Q129,INDEX('BAZA PRAC'!$D$4:$D$61,$P129-4+51),"")</f>
        <v/>
      </c>
      <c r="BQ129" s="26">
        <f>IF(52&lt;=$Q129,INDEX('BAZA PRAC'!$D$4:$D$61,$P129-4+52),"")</f>
        <v/>
      </c>
      <c r="BR129" s="26">
        <f>IF(53&lt;=$Q129,INDEX('BAZA PRAC'!$D$4:$D$61,$P129-4+53),"")</f>
        <v/>
      </c>
      <c r="BS129" s="26">
        <f>IF(54&lt;=$Q129,INDEX('BAZA PRAC'!$D$4:$D$61,$P129-4+54),"")</f>
        <v/>
      </c>
      <c r="BT129" s="26">
        <f>IF(55&lt;=$Q129,INDEX('BAZA PRAC'!$D$4:$D$61,$P129-4+55),"")</f>
        <v/>
      </c>
      <c r="BU129" s="26">
        <f>IF(56&lt;=$Q129,INDEX('BAZA PRAC'!$D$4:$D$61,$P129-4+56),"")</f>
        <v/>
      </c>
      <c r="BV129" s="26">
        <f>IF(57&lt;=$Q129,INDEX('BAZA PRAC'!$D$4:$D$61,$P129-4+57),"")</f>
        <v/>
      </c>
      <c r="BW129" s="26">
        <f>IF(58&lt;=$Q129,INDEX('BAZA PRAC'!$D$4:$D$61,$P129-4+58),"")</f>
        <v/>
      </c>
      <c r="BX129" s="20" t="n"/>
      <c r="BY129" s="20" t="n"/>
    </row>
    <row r="130">
      <c r="A130" s="27">
        <f>IF($D130="","",COUNTA($D$11:$D130))</f>
        <v/>
      </c>
      <c r="B130" s="27">
        <f>IF($BX130&lt;&gt;"",$BX130,IF($D130="","",IFERROR(INDEX('BAZA PRAC'!$A$4:$A$61,MATCH($D130,'BAZA PRAC'!$D$4:$D$61,0)),"")))</f>
        <v/>
      </c>
      <c r="C130" s="20" t="n"/>
      <c r="D130" s="21" t="n"/>
      <c r="E130" s="27">
        <f>IF($BY130&lt;&gt;"",$BY130,IF($D130="","",IFERROR(INDEX('BAZA PRAC'!$E$4:$E$61,MATCH($D130,'BAZA PRAC'!$D$4:$D$61,0)),"")))</f>
        <v/>
      </c>
      <c r="F130" s="22" t="n"/>
      <c r="G130" s="23" t="n"/>
      <c r="H130" s="23" t="n"/>
      <c r="I130" s="23" t="n"/>
      <c r="J130" s="28">
        <f>IF($D130="","",N(G130)+N(H130)+N(I130))</f>
        <v/>
      </c>
      <c r="K130" s="28">
        <f>IF($D130="","",N(F130)*J130)</f>
        <v/>
      </c>
      <c r="L130" s="25" t="n"/>
      <c r="M130" s="28">
        <f>IF($D130="","",K130*(1-N(L130)))</f>
        <v/>
      </c>
      <c r="N130" s="21" t="n"/>
      <c r="P130" s="26">
        <f>IFERROR(VLOOKUP($C130,USTAWIENIA!$E$2:$H$8,3,FALSE),4)</f>
        <v/>
      </c>
      <c r="Q130" s="26">
        <f>IFERROR(VLOOKUP($C130,USTAWIENIA!$E$2:$H$8,4,FALSE),58)</f>
        <v/>
      </c>
      <c r="R130" s="26">
        <f>IF(1&lt;=$Q130,INDEX('BAZA PRAC'!$D$4:$D$61,$P130-4+1),"")</f>
        <v/>
      </c>
      <c r="S130" s="26">
        <f>IF(2&lt;=$Q130,INDEX('BAZA PRAC'!$D$4:$D$61,$P130-4+2),"")</f>
        <v/>
      </c>
      <c r="T130" s="26">
        <f>IF(3&lt;=$Q130,INDEX('BAZA PRAC'!$D$4:$D$61,$P130-4+3),"")</f>
        <v/>
      </c>
      <c r="U130" s="26">
        <f>IF(4&lt;=$Q130,INDEX('BAZA PRAC'!$D$4:$D$61,$P130-4+4),"")</f>
        <v/>
      </c>
      <c r="V130" s="26">
        <f>IF(5&lt;=$Q130,INDEX('BAZA PRAC'!$D$4:$D$61,$P130-4+5),"")</f>
        <v/>
      </c>
      <c r="W130" s="26">
        <f>IF(6&lt;=$Q130,INDEX('BAZA PRAC'!$D$4:$D$61,$P130-4+6),"")</f>
        <v/>
      </c>
      <c r="X130" s="26">
        <f>IF(7&lt;=$Q130,INDEX('BAZA PRAC'!$D$4:$D$61,$P130-4+7),"")</f>
        <v/>
      </c>
      <c r="Y130" s="26">
        <f>IF(8&lt;=$Q130,INDEX('BAZA PRAC'!$D$4:$D$61,$P130-4+8),"")</f>
        <v/>
      </c>
      <c r="Z130" s="26">
        <f>IF(9&lt;=$Q130,INDEX('BAZA PRAC'!$D$4:$D$61,$P130-4+9),"")</f>
        <v/>
      </c>
      <c r="AA130" s="26">
        <f>IF(10&lt;=$Q130,INDEX('BAZA PRAC'!$D$4:$D$61,$P130-4+10),"")</f>
        <v/>
      </c>
      <c r="AB130" s="26">
        <f>IF(11&lt;=$Q130,INDEX('BAZA PRAC'!$D$4:$D$61,$P130-4+11),"")</f>
        <v/>
      </c>
      <c r="AC130" s="26">
        <f>IF(12&lt;=$Q130,INDEX('BAZA PRAC'!$D$4:$D$61,$P130-4+12),"")</f>
        <v/>
      </c>
      <c r="AD130" s="26">
        <f>IF(13&lt;=$Q130,INDEX('BAZA PRAC'!$D$4:$D$61,$P130-4+13),"")</f>
        <v/>
      </c>
      <c r="AE130" s="26">
        <f>IF(14&lt;=$Q130,INDEX('BAZA PRAC'!$D$4:$D$61,$P130-4+14),"")</f>
        <v/>
      </c>
      <c r="AF130" s="26">
        <f>IF(15&lt;=$Q130,INDEX('BAZA PRAC'!$D$4:$D$61,$P130-4+15),"")</f>
        <v/>
      </c>
      <c r="AG130" s="26">
        <f>IF(16&lt;=$Q130,INDEX('BAZA PRAC'!$D$4:$D$61,$P130-4+16),"")</f>
        <v/>
      </c>
      <c r="AH130" s="26">
        <f>IF(17&lt;=$Q130,INDEX('BAZA PRAC'!$D$4:$D$61,$P130-4+17),"")</f>
        <v/>
      </c>
      <c r="AI130" s="26">
        <f>IF(18&lt;=$Q130,INDEX('BAZA PRAC'!$D$4:$D$61,$P130-4+18),"")</f>
        <v/>
      </c>
      <c r="AJ130" s="26">
        <f>IF(19&lt;=$Q130,INDEX('BAZA PRAC'!$D$4:$D$61,$P130-4+19),"")</f>
        <v/>
      </c>
      <c r="AK130" s="26">
        <f>IF(20&lt;=$Q130,INDEX('BAZA PRAC'!$D$4:$D$61,$P130-4+20),"")</f>
        <v/>
      </c>
      <c r="AL130" s="26">
        <f>IF(21&lt;=$Q130,INDEX('BAZA PRAC'!$D$4:$D$61,$P130-4+21),"")</f>
        <v/>
      </c>
      <c r="AM130" s="26">
        <f>IF(22&lt;=$Q130,INDEX('BAZA PRAC'!$D$4:$D$61,$P130-4+22),"")</f>
        <v/>
      </c>
      <c r="AN130" s="26">
        <f>IF(23&lt;=$Q130,INDEX('BAZA PRAC'!$D$4:$D$61,$P130-4+23),"")</f>
        <v/>
      </c>
      <c r="AO130" s="26">
        <f>IF(24&lt;=$Q130,INDEX('BAZA PRAC'!$D$4:$D$61,$P130-4+24),"")</f>
        <v/>
      </c>
      <c r="AP130" s="26">
        <f>IF(25&lt;=$Q130,INDEX('BAZA PRAC'!$D$4:$D$61,$P130-4+25),"")</f>
        <v/>
      </c>
      <c r="AQ130" s="26">
        <f>IF(26&lt;=$Q130,INDEX('BAZA PRAC'!$D$4:$D$61,$P130-4+26),"")</f>
        <v/>
      </c>
      <c r="AR130" s="26">
        <f>IF(27&lt;=$Q130,INDEX('BAZA PRAC'!$D$4:$D$61,$P130-4+27),"")</f>
        <v/>
      </c>
      <c r="AS130" s="26">
        <f>IF(28&lt;=$Q130,INDEX('BAZA PRAC'!$D$4:$D$61,$P130-4+28),"")</f>
        <v/>
      </c>
      <c r="AT130" s="26">
        <f>IF(29&lt;=$Q130,INDEX('BAZA PRAC'!$D$4:$D$61,$P130-4+29),"")</f>
        <v/>
      </c>
      <c r="AU130" s="26">
        <f>IF(30&lt;=$Q130,INDEX('BAZA PRAC'!$D$4:$D$61,$P130-4+30),"")</f>
        <v/>
      </c>
      <c r="AV130" s="26">
        <f>IF(31&lt;=$Q130,INDEX('BAZA PRAC'!$D$4:$D$61,$P130-4+31),"")</f>
        <v/>
      </c>
      <c r="AW130" s="26">
        <f>IF(32&lt;=$Q130,INDEX('BAZA PRAC'!$D$4:$D$61,$P130-4+32),"")</f>
        <v/>
      </c>
      <c r="AX130" s="26">
        <f>IF(33&lt;=$Q130,INDEX('BAZA PRAC'!$D$4:$D$61,$P130-4+33),"")</f>
        <v/>
      </c>
      <c r="AY130" s="26">
        <f>IF(34&lt;=$Q130,INDEX('BAZA PRAC'!$D$4:$D$61,$P130-4+34),"")</f>
        <v/>
      </c>
      <c r="AZ130" s="26">
        <f>IF(35&lt;=$Q130,INDEX('BAZA PRAC'!$D$4:$D$61,$P130-4+35),"")</f>
        <v/>
      </c>
      <c r="BA130" s="26">
        <f>IF(36&lt;=$Q130,INDEX('BAZA PRAC'!$D$4:$D$61,$P130-4+36),"")</f>
        <v/>
      </c>
      <c r="BB130" s="26">
        <f>IF(37&lt;=$Q130,INDEX('BAZA PRAC'!$D$4:$D$61,$P130-4+37),"")</f>
        <v/>
      </c>
      <c r="BC130" s="26">
        <f>IF(38&lt;=$Q130,INDEX('BAZA PRAC'!$D$4:$D$61,$P130-4+38),"")</f>
        <v/>
      </c>
      <c r="BD130" s="26">
        <f>IF(39&lt;=$Q130,INDEX('BAZA PRAC'!$D$4:$D$61,$P130-4+39),"")</f>
        <v/>
      </c>
      <c r="BE130" s="26">
        <f>IF(40&lt;=$Q130,INDEX('BAZA PRAC'!$D$4:$D$61,$P130-4+40),"")</f>
        <v/>
      </c>
      <c r="BF130" s="26">
        <f>IF(41&lt;=$Q130,INDEX('BAZA PRAC'!$D$4:$D$61,$P130-4+41),"")</f>
        <v/>
      </c>
      <c r="BG130" s="26">
        <f>IF(42&lt;=$Q130,INDEX('BAZA PRAC'!$D$4:$D$61,$P130-4+42),"")</f>
        <v/>
      </c>
      <c r="BH130" s="26">
        <f>IF(43&lt;=$Q130,INDEX('BAZA PRAC'!$D$4:$D$61,$P130-4+43),"")</f>
        <v/>
      </c>
      <c r="BI130" s="26">
        <f>IF(44&lt;=$Q130,INDEX('BAZA PRAC'!$D$4:$D$61,$P130-4+44),"")</f>
        <v/>
      </c>
      <c r="BJ130" s="26">
        <f>IF(45&lt;=$Q130,INDEX('BAZA PRAC'!$D$4:$D$61,$P130-4+45),"")</f>
        <v/>
      </c>
      <c r="BK130" s="26">
        <f>IF(46&lt;=$Q130,INDEX('BAZA PRAC'!$D$4:$D$61,$P130-4+46),"")</f>
        <v/>
      </c>
      <c r="BL130" s="26">
        <f>IF(47&lt;=$Q130,INDEX('BAZA PRAC'!$D$4:$D$61,$P130-4+47),"")</f>
        <v/>
      </c>
      <c r="BM130" s="26">
        <f>IF(48&lt;=$Q130,INDEX('BAZA PRAC'!$D$4:$D$61,$P130-4+48),"")</f>
        <v/>
      </c>
      <c r="BN130" s="26">
        <f>IF(49&lt;=$Q130,INDEX('BAZA PRAC'!$D$4:$D$61,$P130-4+49),"")</f>
        <v/>
      </c>
      <c r="BO130" s="26">
        <f>IF(50&lt;=$Q130,INDEX('BAZA PRAC'!$D$4:$D$61,$P130-4+50),"")</f>
        <v/>
      </c>
      <c r="BP130" s="26">
        <f>IF(51&lt;=$Q130,INDEX('BAZA PRAC'!$D$4:$D$61,$P130-4+51),"")</f>
        <v/>
      </c>
      <c r="BQ130" s="26">
        <f>IF(52&lt;=$Q130,INDEX('BAZA PRAC'!$D$4:$D$61,$P130-4+52),"")</f>
        <v/>
      </c>
      <c r="BR130" s="26">
        <f>IF(53&lt;=$Q130,INDEX('BAZA PRAC'!$D$4:$D$61,$P130-4+53),"")</f>
        <v/>
      </c>
      <c r="BS130" s="26">
        <f>IF(54&lt;=$Q130,INDEX('BAZA PRAC'!$D$4:$D$61,$P130-4+54),"")</f>
        <v/>
      </c>
      <c r="BT130" s="26">
        <f>IF(55&lt;=$Q130,INDEX('BAZA PRAC'!$D$4:$D$61,$P130-4+55),"")</f>
        <v/>
      </c>
      <c r="BU130" s="26">
        <f>IF(56&lt;=$Q130,INDEX('BAZA PRAC'!$D$4:$D$61,$P130-4+56),"")</f>
        <v/>
      </c>
      <c r="BV130" s="26">
        <f>IF(57&lt;=$Q130,INDEX('BAZA PRAC'!$D$4:$D$61,$P130-4+57),"")</f>
        <v/>
      </c>
      <c r="BW130" s="26">
        <f>IF(58&lt;=$Q130,INDEX('BAZA PRAC'!$D$4:$D$61,$P130-4+58),"")</f>
        <v/>
      </c>
      <c r="BX130" s="20" t="n"/>
      <c r="BY130" s="20" t="n"/>
    </row>
    <row r="131">
      <c r="A131" s="19">
        <f>IF($D131="","",COUNTA($D$11:$D131))</f>
        <v/>
      </c>
      <c r="B131" s="19">
        <f>IF($BX131&lt;&gt;"",$BX131,IF($D131="","",IFERROR(INDEX('BAZA PRAC'!$A$4:$A$61,MATCH($D131,'BAZA PRAC'!$D$4:$D$61,0)),"")))</f>
        <v/>
      </c>
      <c r="C131" s="20" t="n"/>
      <c r="D131" s="21" t="n"/>
      <c r="E131" s="19">
        <f>IF($BY131&lt;&gt;"",$BY131,IF($D131="","",IFERROR(INDEX('BAZA PRAC'!$E$4:$E$61,MATCH($D131,'BAZA PRAC'!$D$4:$D$61,0)),"")))</f>
        <v/>
      </c>
      <c r="F131" s="22" t="n"/>
      <c r="G131" s="23" t="n"/>
      <c r="H131" s="23" t="n"/>
      <c r="I131" s="23" t="n"/>
      <c r="J131" s="24">
        <f>IF($D131="","",N(G131)+N(H131)+N(I131))</f>
        <v/>
      </c>
      <c r="K131" s="24">
        <f>IF($D131="","",N(F131)*J131)</f>
        <v/>
      </c>
      <c r="L131" s="25" t="n"/>
      <c r="M131" s="24">
        <f>IF($D131="","",K131*(1-N(L131)))</f>
        <v/>
      </c>
      <c r="N131" s="21" t="n"/>
      <c r="P131" s="26">
        <f>IFERROR(VLOOKUP($C131,USTAWIENIA!$E$2:$H$8,3,FALSE),4)</f>
        <v/>
      </c>
      <c r="Q131" s="26">
        <f>IFERROR(VLOOKUP($C131,USTAWIENIA!$E$2:$H$8,4,FALSE),58)</f>
        <v/>
      </c>
      <c r="R131" s="26">
        <f>IF(1&lt;=$Q131,INDEX('BAZA PRAC'!$D$4:$D$61,$P131-4+1),"")</f>
        <v/>
      </c>
      <c r="S131" s="26">
        <f>IF(2&lt;=$Q131,INDEX('BAZA PRAC'!$D$4:$D$61,$P131-4+2),"")</f>
        <v/>
      </c>
      <c r="T131" s="26">
        <f>IF(3&lt;=$Q131,INDEX('BAZA PRAC'!$D$4:$D$61,$P131-4+3),"")</f>
        <v/>
      </c>
      <c r="U131" s="26">
        <f>IF(4&lt;=$Q131,INDEX('BAZA PRAC'!$D$4:$D$61,$P131-4+4),"")</f>
        <v/>
      </c>
      <c r="V131" s="26">
        <f>IF(5&lt;=$Q131,INDEX('BAZA PRAC'!$D$4:$D$61,$P131-4+5),"")</f>
        <v/>
      </c>
      <c r="W131" s="26">
        <f>IF(6&lt;=$Q131,INDEX('BAZA PRAC'!$D$4:$D$61,$P131-4+6),"")</f>
        <v/>
      </c>
      <c r="X131" s="26">
        <f>IF(7&lt;=$Q131,INDEX('BAZA PRAC'!$D$4:$D$61,$P131-4+7),"")</f>
        <v/>
      </c>
      <c r="Y131" s="26">
        <f>IF(8&lt;=$Q131,INDEX('BAZA PRAC'!$D$4:$D$61,$P131-4+8),"")</f>
        <v/>
      </c>
      <c r="Z131" s="26">
        <f>IF(9&lt;=$Q131,INDEX('BAZA PRAC'!$D$4:$D$61,$P131-4+9),"")</f>
        <v/>
      </c>
      <c r="AA131" s="26">
        <f>IF(10&lt;=$Q131,INDEX('BAZA PRAC'!$D$4:$D$61,$P131-4+10),"")</f>
        <v/>
      </c>
      <c r="AB131" s="26">
        <f>IF(11&lt;=$Q131,INDEX('BAZA PRAC'!$D$4:$D$61,$P131-4+11),"")</f>
        <v/>
      </c>
      <c r="AC131" s="26">
        <f>IF(12&lt;=$Q131,INDEX('BAZA PRAC'!$D$4:$D$61,$P131-4+12),"")</f>
        <v/>
      </c>
      <c r="AD131" s="26">
        <f>IF(13&lt;=$Q131,INDEX('BAZA PRAC'!$D$4:$D$61,$P131-4+13),"")</f>
        <v/>
      </c>
      <c r="AE131" s="26">
        <f>IF(14&lt;=$Q131,INDEX('BAZA PRAC'!$D$4:$D$61,$P131-4+14),"")</f>
        <v/>
      </c>
      <c r="AF131" s="26">
        <f>IF(15&lt;=$Q131,INDEX('BAZA PRAC'!$D$4:$D$61,$P131-4+15),"")</f>
        <v/>
      </c>
      <c r="AG131" s="26">
        <f>IF(16&lt;=$Q131,INDEX('BAZA PRAC'!$D$4:$D$61,$P131-4+16),"")</f>
        <v/>
      </c>
      <c r="AH131" s="26">
        <f>IF(17&lt;=$Q131,INDEX('BAZA PRAC'!$D$4:$D$61,$P131-4+17),"")</f>
        <v/>
      </c>
      <c r="AI131" s="26">
        <f>IF(18&lt;=$Q131,INDEX('BAZA PRAC'!$D$4:$D$61,$P131-4+18),"")</f>
        <v/>
      </c>
      <c r="AJ131" s="26">
        <f>IF(19&lt;=$Q131,INDEX('BAZA PRAC'!$D$4:$D$61,$P131-4+19),"")</f>
        <v/>
      </c>
      <c r="AK131" s="26">
        <f>IF(20&lt;=$Q131,INDEX('BAZA PRAC'!$D$4:$D$61,$P131-4+20),"")</f>
        <v/>
      </c>
      <c r="AL131" s="26">
        <f>IF(21&lt;=$Q131,INDEX('BAZA PRAC'!$D$4:$D$61,$P131-4+21),"")</f>
        <v/>
      </c>
      <c r="AM131" s="26">
        <f>IF(22&lt;=$Q131,INDEX('BAZA PRAC'!$D$4:$D$61,$P131-4+22),"")</f>
        <v/>
      </c>
      <c r="AN131" s="26">
        <f>IF(23&lt;=$Q131,INDEX('BAZA PRAC'!$D$4:$D$61,$P131-4+23),"")</f>
        <v/>
      </c>
      <c r="AO131" s="26">
        <f>IF(24&lt;=$Q131,INDEX('BAZA PRAC'!$D$4:$D$61,$P131-4+24),"")</f>
        <v/>
      </c>
      <c r="AP131" s="26">
        <f>IF(25&lt;=$Q131,INDEX('BAZA PRAC'!$D$4:$D$61,$P131-4+25),"")</f>
        <v/>
      </c>
      <c r="AQ131" s="26">
        <f>IF(26&lt;=$Q131,INDEX('BAZA PRAC'!$D$4:$D$61,$P131-4+26),"")</f>
        <v/>
      </c>
      <c r="AR131" s="26">
        <f>IF(27&lt;=$Q131,INDEX('BAZA PRAC'!$D$4:$D$61,$P131-4+27),"")</f>
        <v/>
      </c>
      <c r="AS131" s="26">
        <f>IF(28&lt;=$Q131,INDEX('BAZA PRAC'!$D$4:$D$61,$P131-4+28),"")</f>
        <v/>
      </c>
      <c r="AT131" s="26">
        <f>IF(29&lt;=$Q131,INDEX('BAZA PRAC'!$D$4:$D$61,$P131-4+29),"")</f>
        <v/>
      </c>
      <c r="AU131" s="26">
        <f>IF(30&lt;=$Q131,INDEX('BAZA PRAC'!$D$4:$D$61,$P131-4+30),"")</f>
        <v/>
      </c>
      <c r="AV131" s="26">
        <f>IF(31&lt;=$Q131,INDEX('BAZA PRAC'!$D$4:$D$61,$P131-4+31),"")</f>
        <v/>
      </c>
      <c r="AW131" s="26">
        <f>IF(32&lt;=$Q131,INDEX('BAZA PRAC'!$D$4:$D$61,$P131-4+32),"")</f>
        <v/>
      </c>
      <c r="AX131" s="26">
        <f>IF(33&lt;=$Q131,INDEX('BAZA PRAC'!$D$4:$D$61,$P131-4+33),"")</f>
        <v/>
      </c>
      <c r="AY131" s="26">
        <f>IF(34&lt;=$Q131,INDEX('BAZA PRAC'!$D$4:$D$61,$P131-4+34),"")</f>
        <v/>
      </c>
      <c r="AZ131" s="26">
        <f>IF(35&lt;=$Q131,INDEX('BAZA PRAC'!$D$4:$D$61,$P131-4+35),"")</f>
        <v/>
      </c>
      <c r="BA131" s="26">
        <f>IF(36&lt;=$Q131,INDEX('BAZA PRAC'!$D$4:$D$61,$P131-4+36),"")</f>
        <v/>
      </c>
      <c r="BB131" s="26">
        <f>IF(37&lt;=$Q131,INDEX('BAZA PRAC'!$D$4:$D$61,$P131-4+37),"")</f>
        <v/>
      </c>
      <c r="BC131" s="26">
        <f>IF(38&lt;=$Q131,INDEX('BAZA PRAC'!$D$4:$D$61,$P131-4+38),"")</f>
        <v/>
      </c>
      <c r="BD131" s="26">
        <f>IF(39&lt;=$Q131,INDEX('BAZA PRAC'!$D$4:$D$61,$P131-4+39),"")</f>
        <v/>
      </c>
      <c r="BE131" s="26">
        <f>IF(40&lt;=$Q131,INDEX('BAZA PRAC'!$D$4:$D$61,$P131-4+40),"")</f>
        <v/>
      </c>
      <c r="BF131" s="26">
        <f>IF(41&lt;=$Q131,INDEX('BAZA PRAC'!$D$4:$D$61,$P131-4+41),"")</f>
        <v/>
      </c>
      <c r="BG131" s="26">
        <f>IF(42&lt;=$Q131,INDEX('BAZA PRAC'!$D$4:$D$61,$P131-4+42),"")</f>
        <v/>
      </c>
      <c r="BH131" s="26">
        <f>IF(43&lt;=$Q131,INDEX('BAZA PRAC'!$D$4:$D$61,$P131-4+43),"")</f>
        <v/>
      </c>
      <c r="BI131" s="26">
        <f>IF(44&lt;=$Q131,INDEX('BAZA PRAC'!$D$4:$D$61,$P131-4+44),"")</f>
        <v/>
      </c>
      <c r="BJ131" s="26">
        <f>IF(45&lt;=$Q131,INDEX('BAZA PRAC'!$D$4:$D$61,$P131-4+45),"")</f>
        <v/>
      </c>
      <c r="BK131" s="26">
        <f>IF(46&lt;=$Q131,INDEX('BAZA PRAC'!$D$4:$D$61,$P131-4+46),"")</f>
        <v/>
      </c>
      <c r="BL131" s="26">
        <f>IF(47&lt;=$Q131,INDEX('BAZA PRAC'!$D$4:$D$61,$P131-4+47),"")</f>
        <v/>
      </c>
      <c r="BM131" s="26">
        <f>IF(48&lt;=$Q131,INDEX('BAZA PRAC'!$D$4:$D$61,$P131-4+48),"")</f>
        <v/>
      </c>
      <c r="BN131" s="26">
        <f>IF(49&lt;=$Q131,INDEX('BAZA PRAC'!$D$4:$D$61,$P131-4+49),"")</f>
        <v/>
      </c>
      <c r="BO131" s="26">
        <f>IF(50&lt;=$Q131,INDEX('BAZA PRAC'!$D$4:$D$61,$P131-4+50),"")</f>
        <v/>
      </c>
      <c r="BP131" s="26">
        <f>IF(51&lt;=$Q131,INDEX('BAZA PRAC'!$D$4:$D$61,$P131-4+51),"")</f>
        <v/>
      </c>
      <c r="BQ131" s="26">
        <f>IF(52&lt;=$Q131,INDEX('BAZA PRAC'!$D$4:$D$61,$P131-4+52),"")</f>
        <v/>
      </c>
      <c r="BR131" s="26">
        <f>IF(53&lt;=$Q131,INDEX('BAZA PRAC'!$D$4:$D$61,$P131-4+53),"")</f>
        <v/>
      </c>
      <c r="BS131" s="26">
        <f>IF(54&lt;=$Q131,INDEX('BAZA PRAC'!$D$4:$D$61,$P131-4+54),"")</f>
        <v/>
      </c>
      <c r="BT131" s="26">
        <f>IF(55&lt;=$Q131,INDEX('BAZA PRAC'!$D$4:$D$61,$P131-4+55),"")</f>
        <v/>
      </c>
      <c r="BU131" s="26">
        <f>IF(56&lt;=$Q131,INDEX('BAZA PRAC'!$D$4:$D$61,$P131-4+56),"")</f>
        <v/>
      </c>
      <c r="BV131" s="26">
        <f>IF(57&lt;=$Q131,INDEX('BAZA PRAC'!$D$4:$D$61,$P131-4+57),"")</f>
        <v/>
      </c>
      <c r="BW131" s="26">
        <f>IF(58&lt;=$Q131,INDEX('BAZA PRAC'!$D$4:$D$61,$P131-4+58),"")</f>
        <v/>
      </c>
      <c r="BX131" s="20" t="n"/>
      <c r="BY131" s="20" t="n"/>
    </row>
    <row r="132">
      <c r="A132" s="27">
        <f>IF($D132="","",COUNTA($D$11:$D132))</f>
        <v/>
      </c>
      <c r="B132" s="27">
        <f>IF($BX132&lt;&gt;"",$BX132,IF($D132="","",IFERROR(INDEX('BAZA PRAC'!$A$4:$A$61,MATCH($D132,'BAZA PRAC'!$D$4:$D$61,0)),"")))</f>
        <v/>
      </c>
      <c r="C132" s="20" t="n"/>
      <c r="D132" s="21" t="n"/>
      <c r="E132" s="27">
        <f>IF($BY132&lt;&gt;"",$BY132,IF($D132="","",IFERROR(INDEX('BAZA PRAC'!$E$4:$E$61,MATCH($D132,'BAZA PRAC'!$D$4:$D$61,0)),"")))</f>
        <v/>
      </c>
      <c r="F132" s="22" t="n"/>
      <c r="G132" s="23" t="n"/>
      <c r="H132" s="23" t="n"/>
      <c r="I132" s="23" t="n"/>
      <c r="J132" s="28">
        <f>IF($D132="","",N(G132)+N(H132)+N(I132))</f>
        <v/>
      </c>
      <c r="K132" s="28">
        <f>IF($D132="","",N(F132)*J132)</f>
        <v/>
      </c>
      <c r="L132" s="25" t="n"/>
      <c r="M132" s="28">
        <f>IF($D132="","",K132*(1-N(L132)))</f>
        <v/>
      </c>
      <c r="N132" s="21" t="n"/>
      <c r="P132" s="26">
        <f>IFERROR(VLOOKUP($C132,USTAWIENIA!$E$2:$H$8,3,FALSE),4)</f>
        <v/>
      </c>
      <c r="Q132" s="26">
        <f>IFERROR(VLOOKUP($C132,USTAWIENIA!$E$2:$H$8,4,FALSE),58)</f>
        <v/>
      </c>
      <c r="R132" s="26">
        <f>IF(1&lt;=$Q132,INDEX('BAZA PRAC'!$D$4:$D$61,$P132-4+1),"")</f>
        <v/>
      </c>
      <c r="S132" s="26">
        <f>IF(2&lt;=$Q132,INDEX('BAZA PRAC'!$D$4:$D$61,$P132-4+2),"")</f>
        <v/>
      </c>
      <c r="T132" s="26">
        <f>IF(3&lt;=$Q132,INDEX('BAZA PRAC'!$D$4:$D$61,$P132-4+3),"")</f>
        <v/>
      </c>
      <c r="U132" s="26">
        <f>IF(4&lt;=$Q132,INDEX('BAZA PRAC'!$D$4:$D$61,$P132-4+4),"")</f>
        <v/>
      </c>
      <c r="V132" s="26">
        <f>IF(5&lt;=$Q132,INDEX('BAZA PRAC'!$D$4:$D$61,$P132-4+5),"")</f>
        <v/>
      </c>
      <c r="W132" s="26">
        <f>IF(6&lt;=$Q132,INDEX('BAZA PRAC'!$D$4:$D$61,$P132-4+6),"")</f>
        <v/>
      </c>
      <c r="X132" s="26">
        <f>IF(7&lt;=$Q132,INDEX('BAZA PRAC'!$D$4:$D$61,$P132-4+7),"")</f>
        <v/>
      </c>
      <c r="Y132" s="26">
        <f>IF(8&lt;=$Q132,INDEX('BAZA PRAC'!$D$4:$D$61,$P132-4+8),"")</f>
        <v/>
      </c>
      <c r="Z132" s="26">
        <f>IF(9&lt;=$Q132,INDEX('BAZA PRAC'!$D$4:$D$61,$P132-4+9),"")</f>
        <v/>
      </c>
      <c r="AA132" s="26">
        <f>IF(10&lt;=$Q132,INDEX('BAZA PRAC'!$D$4:$D$61,$P132-4+10),"")</f>
        <v/>
      </c>
      <c r="AB132" s="26">
        <f>IF(11&lt;=$Q132,INDEX('BAZA PRAC'!$D$4:$D$61,$P132-4+11),"")</f>
        <v/>
      </c>
      <c r="AC132" s="26">
        <f>IF(12&lt;=$Q132,INDEX('BAZA PRAC'!$D$4:$D$61,$P132-4+12),"")</f>
        <v/>
      </c>
      <c r="AD132" s="26">
        <f>IF(13&lt;=$Q132,INDEX('BAZA PRAC'!$D$4:$D$61,$P132-4+13),"")</f>
        <v/>
      </c>
      <c r="AE132" s="26">
        <f>IF(14&lt;=$Q132,INDEX('BAZA PRAC'!$D$4:$D$61,$P132-4+14),"")</f>
        <v/>
      </c>
      <c r="AF132" s="26">
        <f>IF(15&lt;=$Q132,INDEX('BAZA PRAC'!$D$4:$D$61,$P132-4+15),"")</f>
        <v/>
      </c>
      <c r="AG132" s="26">
        <f>IF(16&lt;=$Q132,INDEX('BAZA PRAC'!$D$4:$D$61,$P132-4+16),"")</f>
        <v/>
      </c>
      <c r="AH132" s="26">
        <f>IF(17&lt;=$Q132,INDEX('BAZA PRAC'!$D$4:$D$61,$P132-4+17),"")</f>
        <v/>
      </c>
      <c r="AI132" s="26">
        <f>IF(18&lt;=$Q132,INDEX('BAZA PRAC'!$D$4:$D$61,$P132-4+18),"")</f>
        <v/>
      </c>
      <c r="AJ132" s="26">
        <f>IF(19&lt;=$Q132,INDEX('BAZA PRAC'!$D$4:$D$61,$P132-4+19),"")</f>
        <v/>
      </c>
      <c r="AK132" s="26">
        <f>IF(20&lt;=$Q132,INDEX('BAZA PRAC'!$D$4:$D$61,$P132-4+20),"")</f>
        <v/>
      </c>
      <c r="AL132" s="26">
        <f>IF(21&lt;=$Q132,INDEX('BAZA PRAC'!$D$4:$D$61,$P132-4+21),"")</f>
        <v/>
      </c>
      <c r="AM132" s="26">
        <f>IF(22&lt;=$Q132,INDEX('BAZA PRAC'!$D$4:$D$61,$P132-4+22),"")</f>
        <v/>
      </c>
      <c r="AN132" s="26">
        <f>IF(23&lt;=$Q132,INDEX('BAZA PRAC'!$D$4:$D$61,$P132-4+23),"")</f>
        <v/>
      </c>
      <c r="AO132" s="26">
        <f>IF(24&lt;=$Q132,INDEX('BAZA PRAC'!$D$4:$D$61,$P132-4+24),"")</f>
        <v/>
      </c>
      <c r="AP132" s="26">
        <f>IF(25&lt;=$Q132,INDEX('BAZA PRAC'!$D$4:$D$61,$P132-4+25),"")</f>
        <v/>
      </c>
      <c r="AQ132" s="26">
        <f>IF(26&lt;=$Q132,INDEX('BAZA PRAC'!$D$4:$D$61,$P132-4+26),"")</f>
        <v/>
      </c>
      <c r="AR132" s="26">
        <f>IF(27&lt;=$Q132,INDEX('BAZA PRAC'!$D$4:$D$61,$P132-4+27),"")</f>
        <v/>
      </c>
      <c r="AS132" s="26">
        <f>IF(28&lt;=$Q132,INDEX('BAZA PRAC'!$D$4:$D$61,$P132-4+28),"")</f>
        <v/>
      </c>
      <c r="AT132" s="26">
        <f>IF(29&lt;=$Q132,INDEX('BAZA PRAC'!$D$4:$D$61,$P132-4+29),"")</f>
        <v/>
      </c>
      <c r="AU132" s="26">
        <f>IF(30&lt;=$Q132,INDEX('BAZA PRAC'!$D$4:$D$61,$P132-4+30),"")</f>
        <v/>
      </c>
      <c r="AV132" s="26">
        <f>IF(31&lt;=$Q132,INDEX('BAZA PRAC'!$D$4:$D$61,$P132-4+31),"")</f>
        <v/>
      </c>
      <c r="AW132" s="26">
        <f>IF(32&lt;=$Q132,INDEX('BAZA PRAC'!$D$4:$D$61,$P132-4+32),"")</f>
        <v/>
      </c>
      <c r="AX132" s="26">
        <f>IF(33&lt;=$Q132,INDEX('BAZA PRAC'!$D$4:$D$61,$P132-4+33),"")</f>
        <v/>
      </c>
      <c r="AY132" s="26">
        <f>IF(34&lt;=$Q132,INDEX('BAZA PRAC'!$D$4:$D$61,$P132-4+34),"")</f>
        <v/>
      </c>
      <c r="AZ132" s="26">
        <f>IF(35&lt;=$Q132,INDEX('BAZA PRAC'!$D$4:$D$61,$P132-4+35),"")</f>
        <v/>
      </c>
      <c r="BA132" s="26">
        <f>IF(36&lt;=$Q132,INDEX('BAZA PRAC'!$D$4:$D$61,$P132-4+36),"")</f>
        <v/>
      </c>
      <c r="BB132" s="26">
        <f>IF(37&lt;=$Q132,INDEX('BAZA PRAC'!$D$4:$D$61,$P132-4+37),"")</f>
        <v/>
      </c>
      <c r="BC132" s="26">
        <f>IF(38&lt;=$Q132,INDEX('BAZA PRAC'!$D$4:$D$61,$P132-4+38),"")</f>
        <v/>
      </c>
      <c r="BD132" s="26">
        <f>IF(39&lt;=$Q132,INDEX('BAZA PRAC'!$D$4:$D$61,$P132-4+39),"")</f>
        <v/>
      </c>
      <c r="BE132" s="26">
        <f>IF(40&lt;=$Q132,INDEX('BAZA PRAC'!$D$4:$D$61,$P132-4+40),"")</f>
        <v/>
      </c>
      <c r="BF132" s="26">
        <f>IF(41&lt;=$Q132,INDEX('BAZA PRAC'!$D$4:$D$61,$P132-4+41),"")</f>
        <v/>
      </c>
      <c r="BG132" s="26">
        <f>IF(42&lt;=$Q132,INDEX('BAZA PRAC'!$D$4:$D$61,$P132-4+42),"")</f>
        <v/>
      </c>
      <c r="BH132" s="26">
        <f>IF(43&lt;=$Q132,INDEX('BAZA PRAC'!$D$4:$D$61,$P132-4+43),"")</f>
        <v/>
      </c>
      <c r="BI132" s="26">
        <f>IF(44&lt;=$Q132,INDEX('BAZA PRAC'!$D$4:$D$61,$P132-4+44),"")</f>
        <v/>
      </c>
      <c r="BJ132" s="26">
        <f>IF(45&lt;=$Q132,INDEX('BAZA PRAC'!$D$4:$D$61,$P132-4+45),"")</f>
        <v/>
      </c>
      <c r="BK132" s="26">
        <f>IF(46&lt;=$Q132,INDEX('BAZA PRAC'!$D$4:$D$61,$P132-4+46),"")</f>
        <v/>
      </c>
      <c r="BL132" s="26">
        <f>IF(47&lt;=$Q132,INDEX('BAZA PRAC'!$D$4:$D$61,$P132-4+47),"")</f>
        <v/>
      </c>
      <c r="BM132" s="26">
        <f>IF(48&lt;=$Q132,INDEX('BAZA PRAC'!$D$4:$D$61,$P132-4+48),"")</f>
        <v/>
      </c>
      <c r="BN132" s="26">
        <f>IF(49&lt;=$Q132,INDEX('BAZA PRAC'!$D$4:$D$61,$P132-4+49),"")</f>
        <v/>
      </c>
      <c r="BO132" s="26">
        <f>IF(50&lt;=$Q132,INDEX('BAZA PRAC'!$D$4:$D$61,$P132-4+50),"")</f>
        <v/>
      </c>
      <c r="BP132" s="26">
        <f>IF(51&lt;=$Q132,INDEX('BAZA PRAC'!$D$4:$D$61,$P132-4+51),"")</f>
        <v/>
      </c>
      <c r="BQ132" s="26">
        <f>IF(52&lt;=$Q132,INDEX('BAZA PRAC'!$D$4:$D$61,$P132-4+52),"")</f>
        <v/>
      </c>
      <c r="BR132" s="26">
        <f>IF(53&lt;=$Q132,INDEX('BAZA PRAC'!$D$4:$D$61,$P132-4+53),"")</f>
        <v/>
      </c>
      <c r="BS132" s="26">
        <f>IF(54&lt;=$Q132,INDEX('BAZA PRAC'!$D$4:$D$61,$P132-4+54),"")</f>
        <v/>
      </c>
      <c r="BT132" s="26">
        <f>IF(55&lt;=$Q132,INDEX('BAZA PRAC'!$D$4:$D$61,$P132-4+55),"")</f>
        <v/>
      </c>
      <c r="BU132" s="26">
        <f>IF(56&lt;=$Q132,INDEX('BAZA PRAC'!$D$4:$D$61,$P132-4+56),"")</f>
        <v/>
      </c>
      <c r="BV132" s="26">
        <f>IF(57&lt;=$Q132,INDEX('BAZA PRAC'!$D$4:$D$61,$P132-4+57),"")</f>
        <v/>
      </c>
      <c r="BW132" s="26">
        <f>IF(58&lt;=$Q132,INDEX('BAZA PRAC'!$D$4:$D$61,$P132-4+58),"")</f>
        <v/>
      </c>
      <c r="BX132" s="20" t="n"/>
      <c r="BY132" s="20" t="n"/>
    </row>
    <row r="133">
      <c r="A133" s="19">
        <f>IF($D133="","",COUNTA($D$11:$D133))</f>
        <v/>
      </c>
      <c r="B133" s="19">
        <f>IF($BX133&lt;&gt;"",$BX133,IF($D133="","",IFERROR(INDEX('BAZA PRAC'!$A$4:$A$61,MATCH($D133,'BAZA PRAC'!$D$4:$D$61,0)),"")))</f>
        <v/>
      </c>
      <c r="C133" s="20" t="n"/>
      <c r="D133" s="21" t="n"/>
      <c r="E133" s="19">
        <f>IF($BY133&lt;&gt;"",$BY133,IF($D133="","",IFERROR(INDEX('BAZA PRAC'!$E$4:$E$61,MATCH($D133,'BAZA PRAC'!$D$4:$D$61,0)),"")))</f>
        <v/>
      </c>
      <c r="F133" s="22" t="n"/>
      <c r="G133" s="23" t="n"/>
      <c r="H133" s="23" t="n"/>
      <c r="I133" s="23" t="n"/>
      <c r="J133" s="24">
        <f>IF($D133="","",N(G133)+N(H133)+N(I133))</f>
        <v/>
      </c>
      <c r="K133" s="24">
        <f>IF($D133="","",N(F133)*J133)</f>
        <v/>
      </c>
      <c r="L133" s="25" t="n"/>
      <c r="M133" s="24">
        <f>IF($D133="","",K133*(1-N(L133)))</f>
        <v/>
      </c>
      <c r="N133" s="21" t="n"/>
      <c r="P133" s="26">
        <f>IFERROR(VLOOKUP($C133,USTAWIENIA!$E$2:$H$8,3,FALSE),4)</f>
        <v/>
      </c>
      <c r="Q133" s="26">
        <f>IFERROR(VLOOKUP($C133,USTAWIENIA!$E$2:$H$8,4,FALSE),58)</f>
        <v/>
      </c>
      <c r="R133" s="26">
        <f>IF(1&lt;=$Q133,INDEX('BAZA PRAC'!$D$4:$D$61,$P133-4+1),"")</f>
        <v/>
      </c>
      <c r="S133" s="26">
        <f>IF(2&lt;=$Q133,INDEX('BAZA PRAC'!$D$4:$D$61,$P133-4+2),"")</f>
        <v/>
      </c>
      <c r="T133" s="26">
        <f>IF(3&lt;=$Q133,INDEX('BAZA PRAC'!$D$4:$D$61,$P133-4+3),"")</f>
        <v/>
      </c>
      <c r="U133" s="26">
        <f>IF(4&lt;=$Q133,INDEX('BAZA PRAC'!$D$4:$D$61,$P133-4+4),"")</f>
        <v/>
      </c>
      <c r="V133" s="26">
        <f>IF(5&lt;=$Q133,INDEX('BAZA PRAC'!$D$4:$D$61,$P133-4+5),"")</f>
        <v/>
      </c>
      <c r="W133" s="26">
        <f>IF(6&lt;=$Q133,INDEX('BAZA PRAC'!$D$4:$D$61,$P133-4+6),"")</f>
        <v/>
      </c>
      <c r="X133" s="26">
        <f>IF(7&lt;=$Q133,INDEX('BAZA PRAC'!$D$4:$D$61,$P133-4+7),"")</f>
        <v/>
      </c>
      <c r="Y133" s="26">
        <f>IF(8&lt;=$Q133,INDEX('BAZA PRAC'!$D$4:$D$61,$P133-4+8),"")</f>
        <v/>
      </c>
      <c r="Z133" s="26">
        <f>IF(9&lt;=$Q133,INDEX('BAZA PRAC'!$D$4:$D$61,$P133-4+9),"")</f>
        <v/>
      </c>
      <c r="AA133" s="26">
        <f>IF(10&lt;=$Q133,INDEX('BAZA PRAC'!$D$4:$D$61,$P133-4+10),"")</f>
        <v/>
      </c>
      <c r="AB133" s="26">
        <f>IF(11&lt;=$Q133,INDEX('BAZA PRAC'!$D$4:$D$61,$P133-4+11),"")</f>
        <v/>
      </c>
      <c r="AC133" s="26">
        <f>IF(12&lt;=$Q133,INDEX('BAZA PRAC'!$D$4:$D$61,$P133-4+12),"")</f>
        <v/>
      </c>
      <c r="AD133" s="26">
        <f>IF(13&lt;=$Q133,INDEX('BAZA PRAC'!$D$4:$D$61,$P133-4+13),"")</f>
        <v/>
      </c>
      <c r="AE133" s="26">
        <f>IF(14&lt;=$Q133,INDEX('BAZA PRAC'!$D$4:$D$61,$P133-4+14),"")</f>
        <v/>
      </c>
      <c r="AF133" s="26">
        <f>IF(15&lt;=$Q133,INDEX('BAZA PRAC'!$D$4:$D$61,$P133-4+15),"")</f>
        <v/>
      </c>
      <c r="AG133" s="26">
        <f>IF(16&lt;=$Q133,INDEX('BAZA PRAC'!$D$4:$D$61,$P133-4+16),"")</f>
        <v/>
      </c>
      <c r="AH133" s="26">
        <f>IF(17&lt;=$Q133,INDEX('BAZA PRAC'!$D$4:$D$61,$P133-4+17),"")</f>
        <v/>
      </c>
      <c r="AI133" s="26">
        <f>IF(18&lt;=$Q133,INDEX('BAZA PRAC'!$D$4:$D$61,$P133-4+18),"")</f>
        <v/>
      </c>
      <c r="AJ133" s="26">
        <f>IF(19&lt;=$Q133,INDEX('BAZA PRAC'!$D$4:$D$61,$P133-4+19),"")</f>
        <v/>
      </c>
      <c r="AK133" s="26">
        <f>IF(20&lt;=$Q133,INDEX('BAZA PRAC'!$D$4:$D$61,$P133-4+20),"")</f>
        <v/>
      </c>
      <c r="AL133" s="26">
        <f>IF(21&lt;=$Q133,INDEX('BAZA PRAC'!$D$4:$D$61,$P133-4+21),"")</f>
        <v/>
      </c>
      <c r="AM133" s="26">
        <f>IF(22&lt;=$Q133,INDEX('BAZA PRAC'!$D$4:$D$61,$P133-4+22),"")</f>
        <v/>
      </c>
      <c r="AN133" s="26">
        <f>IF(23&lt;=$Q133,INDEX('BAZA PRAC'!$D$4:$D$61,$P133-4+23),"")</f>
        <v/>
      </c>
      <c r="AO133" s="26">
        <f>IF(24&lt;=$Q133,INDEX('BAZA PRAC'!$D$4:$D$61,$P133-4+24),"")</f>
        <v/>
      </c>
      <c r="AP133" s="26">
        <f>IF(25&lt;=$Q133,INDEX('BAZA PRAC'!$D$4:$D$61,$P133-4+25),"")</f>
        <v/>
      </c>
      <c r="AQ133" s="26">
        <f>IF(26&lt;=$Q133,INDEX('BAZA PRAC'!$D$4:$D$61,$P133-4+26),"")</f>
        <v/>
      </c>
      <c r="AR133" s="26">
        <f>IF(27&lt;=$Q133,INDEX('BAZA PRAC'!$D$4:$D$61,$P133-4+27),"")</f>
        <v/>
      </c>
      <c r="AS133" s="26">
        <f>IF(28&lt;=$Q133,INDEX('BAZA PRAC'!$D$4:$D$61,$P133-4+28),"")</f>
        <v/>
      </c>
      <c r="AT133" s="26">
        <f>IF(29&lt;=$Q133,INDEX('BAZA PRAC'!$D$4:$D$61,$P133-4+29),"")</f>
        <v/>
      </c>
      <c r="AU133" s="26">
        <f>IF(30&lt;=$Q133,INDEX('BAZA PRAC'!$D$4:$D$61,$P133-4+30),"")</f>
        <v/>
      </c>
      <c r="AV133" s="26">
        <f>IF(31&lt;=$Q133,INDEX('BAZA PRAC'!$D$4:$D$61,$P133-4+31),"")</f>
        <v/>
      </c>
      <c r="AW133" s="26">
        <f>IF(32&lt;=$Q133,INDEX('BAZA PRAC'!$D$4:$D$61,$P133-4+32),"")</f>
        <v/>
      </c>
      <c r="AX133" s="26">
        <f>IF(33&lt;=$Q133,INDEX('BAZA PRAC'!$D$4:$D$61,$P133-4+33),"")</f>
        <v/>
      </c>
      <c r="AY133" s="26">
        <f>IF(34&lt;=$Q133,INDEX('BAZA PRAC'!$D$4:$D$61,$P133-4+34),"")</f>
        <v/>
      </c>
      <c r="AZ133" s="26">
        <f>IF(35&lt;=$Q133,INDEX('BAZA PRAC'!$D$4:$D$61,$P133-4+35),"")</f>
        <v/>
      </c>
      <c r="BA133" s="26">
        <f>IF(36&lt;=$Q133,INDEX('BAZA PRAC'!$D$4:$D$61,$P133-4+36),"")</f>
        <v/>
      </c>
      <c r="BB133" s="26">
        <f>IF(37&lt;=$Q133,INDEX('BAZA PRAC'!$D$4:$D$61,$P133-4+37),"")</f>
        <v/>
      </c>
      <c r="BC133" s="26">
        <f>IF(38&lt;=$Q133,INDEX('BAZA PRAC'!$D$4:$D$61,$P133-4+38),"")</f>
        <v/>
      </c>
      <c r="BD133" s="26">
        <f>IF(39&lt;=$Q133,INDEX('BAZA PRAC'!$D$4:$D$61,$P133-4+39),"")</f>
        <v/>
      </c>
      <c r="BE133" s="26">
        <f>IF(40&lt;=$Q133,INDEX('BAZA PRAC'!$D$4:$D$61,$P133-4+40),"")</f>
        <v/>
      </c>
      <c r="BF133" s="26">
        <f>IF(41&lt;=$Q133,INDEX('BAZA PRAC'!$D$4:$D$61,$P133-4+41),"")</f>
        <v/>
      </c>
      <c r="BG133" s="26">
        <f>IF(42&lt;=$Q133,INDEX('BAZA PRAC'!$D$4:$D$61,$P133-4+42),"")</f>
        <v/>
      </c>
      <c r="BH133" s="26">
        <f>IF(43&lt;=$Q133,INDEX('BAZA PRAC'!$D$4:$D$61,$P133-4+43),"")</f>
        <v/>
      </c>
      <c r="BI133" s="26">
        <f>IF(44&lt;=$Q133,INDEX('BAZA PRAC'!$D$4:$D$61,$P133-4+44),"")</f>
        <v/>
      </c>
      <c r="BJ133" s="26">
        <f>IF(45&lt;=$Q133,INDEX('BAZA PRAC'!$D$4:$D$61,$P133-4+45),"")</f>
        <v/>
      </c>
      <c r="BK133" s="26">
        <f>IF(46&lt;=$Q133,INDEX('BAZA PRAC'!$D$4:$D$61,$P133-4+46),"")</f>
        <v/>
      </c>
      <c r="BL133" s="26">
        <f>IF(47&lt;=$Q133,INDEX('BAZA PRAC'!$D$4:$D$61,$P133-4+47),"")</f>
        <v/>
      </c>
      <c r="BM133" s="26">
        <f>IF(48&lt;=$Q133,INDEX('BAZA PRAC'!$D$4:$D$61,$P133-4+48),"")</f>
        <v/>
      </c>
      <c r="BN133" s="26">
        <f>IF(49&lt;=$Q133,INDEX('BAZA PRAC'!$D$4:$D$61,$P133-4+49),"")</f>
        <v/>
      </c>
      <c r="BO133" s="26">
        <f>IF(50&lt;=$Q133,INDEX('BAZA PRAC'!$D$4:$D$61,$P133-4+50),"")</f>
        <v/>
      </c>
      <c r="BP133" s="26">
        <f>IF(51&lt;=$Q133,INDEX('BAZA PRAC'!$D$4:$D$61,$P133-4+51),"")</f>
        <v/>
      </c>
      <c r="BQ133" s="26">
        <f>IF(52&lt;=$Q133,INDEX('BAZA PRAC'!$D$4:$D$61,$P133-4+52),"")</f>
        <v/>
      </c>
      <c r="BR133" s="26">
        <f>IF(53&lt;=$Q133,INDEX('BAZA PRAC'!$D$4:$D$61,$P133-4+53),"")</f>
        <v/>
      </c>
      <c r="BS133" s="26">
        <f>IF(54&lt;=$Q133,INDEX('BAZA PRAC'!$D$4:$D$61,$P133-4+54),"")</f>
        <v/>
      </c>
      <c r="BT133" s="26">
        <f>IF(55&lt;=$Q133,INDEX('BAZA PRAC'!$D$4:$D$61,$P133-4+55),"")</f>
        <v/>
      </c>
      <c r="BU133" s="26">
        <f>IF(56&lt;=$Q133,INDEX('BAZA PRAC'!$D$4:$D$61,$P133-4+56),"")</f>
        <v/>
      </c>
      <c r="BV133" s="26">
        <f>IF(57&lt;=$Q133,INDEX('BAZA PRAC'!$D$4:$D$61,$P133-4+57),"")</f>
        <v/>
      </c>
      <c r="BW133" s="26">
        <f>IF(58&lt;=$Q133,INDEX('BAZA PRAC'!$D$4:$D$61,$P133-4+58),"")</f>
        <v/>
      </c>
      <c r="BX133" s="20" t="n"/>
      <c r="BY133" s="20" t="n"/>
    </row>
    <row r="134">
      <c r="A134" s="27">
        <f>IF($D134="","",COUNTA($D$11:$D134))</f>
        <v/>
      </c>
      <c r="B134" s="27">
        <f>IF($BX134&lt;&gt;"",$BX134,IF($D134="","",IFERROR(INDEX('BAZA PRAC'!$A$4:$A$61,MATCH($D134,'BAZA PRAC'!$D$4:$D$61,0)),"")))</f>
        <v/>
      </c>
      <c r="C134" s="20" t="n"/>
      <c r="D134" s="21" t="n"/>
      <c r="E134" s="27">
        <f>IF($BY134&lt;&gt;"",$BY134,IF($D134="","",IFERROR(INDEX('BAZA PRAC'!$E$4:$E$61,MATCH($D134,'BAZA PRAC'!$D$4:$D$61,0)),"")))</f>
        <v/>
      </c>
      <c r="F134" s="22" t="n"/>
      <c r="G134" s="23" t="n"/>
      <c r="H134" s="23" t="n"/>
      <c r="I134" s="23" t="n"/>
      <c r="J134" s="28">
        <f>IF($D134="","",N(G134)+N(H134)+N(I134))</f>
        <v/>
      </c>
      <c r="K134" s="28">
        <f>IF($D134="","",N(F134)*J134)</f>
        <v/>
      </c>
      <c r="L134" s="25" t="n"/>
      <c r="M134" s="28">
        <f>IF($D134="","",K134*(1-N(L134)))</f>
        <v/>
      </c>
      <c r="N134" s="21" t="n"/>
      <c r="P134" s="26">
        <f>IFERROR(VLOOKUP($C134,USTAWIENIA!$E$2:$H$8,3,FALSE),4)</f>
        <v/>
      </c>
      <c r="Q134" s="26">
        <f>IFERROR(VLOOKUP($C134,USTAWIENIA!$E$2:$H$8,4,FALSE),58)</f>
        <v/>
      </c>
      <c r="R134" s="26">
        <f>IF(1&lt;=$Q134,INDEX('BAZA PRAC'!$D$4:$D$61,$P134-4+1),"")</f>
        <v/>
      </c>
      <c r="S134" s="26">
        <f>IF(2&lt;=$Q134,INDEX('BAZA PRAC'!$D$4:$D$61,$P134-4+2),"")</f>
        <v/>
      </c>
      <c r="T134" s="26">
        <f>IF(3&lt;=$Q134,INDEX('BAZA PRAC'!$D$4:$D$61,$P134-4+3),"")</f>
        <v/>
      </c>
      <c r="U134" s="26">
        <f>IF(4&lt;=$Q134,INDEX('BAZA PRAC'!$D$4:$D$61,$P134-4+4),"")</f>
        <v/>
      </c>
      <c r="V134" s="26">
        <f>IF(5&lt;=$Q134,INDEX('BAZA PRAC'!$D$4:$D$61,$P134-4+5),"")</f>
        <v/>
      </c>
      <c r="W134" s="26">
        <f>IF(6&lt;=$Q134,INDEX('BAZA PRAC'!$D$4:$D$61,$P134-4+6),"")</f>
        <v/>
      </c>
      <c r="X134" s="26">
        <f>IF(7&lt;=$Q134,INDEX('BAZA PRAC'!$D$4:$D$61,$P134-4+7),"")</f>
        <v/>
      </c>
      <c r="Y134" s="26">
        <f>IF(8&lt;=$Q134,INDEX('BAZA PRAC'!$D$4:$D$61,$P134-4+8),"")</f>
        <v/>
      </c>
      <c r="Z134" s="26">
        <f>IF(9&lt;=$Q134,INDEX('BAZA PRAC'!$D$4:$D$61,$P134-4+9),"")</f>
        <v/>
      </c>
      <c r="AA134" s="26">
        <f>IF(10&lt;=$Q134,INDEX('BAZA PRAC'!$D$4:$D$61,$P134-4+10),"")</f>
        <v/>
      </c>
      <c r="AB134" s="26">
        <f>IF(11&lt;=$Q134,INDEX('BAZA PRAC'!$D$4:$D$61,$P134-4+11),"")</f>
        <v/>
      </c>
      <c r="AC134" s="26">
        <f>IF(12&lt;=$Q134,INDEX('BAZA PRAC'!$D$4:$D$61,$P134-4+12),"")</f>
        <v/>
      </c>
      <c r="AD134" s="26">
        <f>IF(13&lt;=$Q134,INDEX('BAZA PRAC'!$D$4:$D$61,$P134-4+13),"")</f>
        <v/>
      </c>
      <c r="AE134" s="26">
        <f>IF(14&lt;=$Q134,INDEX('BAZA PRAC'!$D$4:$D$61,$P134-4+14),"")</f>
        <v/>
      </c>
      <c r="AF134" s="26">
        <f>IF(15&lt;=$Q134,INDEX('BAZA PRAC'!$D$4:$D$61,$P134-4+15),"")</f>
        <v/>
      </c>
      <c r="AG134" s="26">
        <f>IF(16&lt;=$Q134,INDEX('BAZA PRAC'!$D$4:$D$61,$P134-4+16),"")</f>
        <v/>
      </c>
      <c r="AH134" s="26">
        <f>IF(17&lt;=$Q134,INDEX('BAZA PRAC'!$D$4:$D$61,$P134-4+17),"")</f>
        <v/>
      </c>
      <c r="AI134" s="26">
        <f>IF(18&lt;=$Q134,INDEX('BAZA PRAC'!$D$4:$D$61,$P134-4+18),"")</f>
        <v/>
      </c>
      <c r="AJ134" s="26">
        <f>IF(19&lt;=$Q134,INDEX('BAZA PRAC'!$D$4:$D$61,$P134-4+19),"")</f>
        <v/>
      </c>
      <c r="AK134" s="26">
        <f>IF(20&lt;=$Q134,INDEX('BAZA PRAC'!$D$4:$D$61,$P134-4+20),"")</f>
        <v/>
      </c>
      <c r="AL134" s="26">
        <f>IF(21&lt;=$Q134,INDEX('BAZA PRAC'!$D$4:$D$61,$P134-4+21),"")</f>
        <v/>
      </c>
      <c r="AM134" s="26">
        <f>IF(22&lt;=$Q134,INDEX('BAZA PRAC'!$D$4:$D$61,$P134-4+22),"")</f>
        <v/>
      </c>
      <c r="AN134" s="26">
        <f>IF(23&lt;=$Q134,INDEX('BAZA PRAC'!$D$4:$D$61,$P134-4+23),"")</f>
        <v/>
      </c>
      <c r="AO134" s="26">
        <f>IF(24&lt;=$Q134,INDEX('BAZA PRAC'!$D$4:$D$61,$P134-4+24),"")</f>
        <v/>
      </c>
      <c r="AP134" s="26">
        <f>IF(25&lt;=$Q134,INDEX('BAZA PRAC'!$D$4:$D$61,$P134-4+25),"")</f>
        <v/>
      </c>
      <c r="AQ134" s="26">
        <f>IF(26&lt;=$Q134,INDEX('BAZA PRAC'!$D$4:$D$61,$P134-4+26),"")</f>
        <v/>
      </c>
      <c r="AR134" s="26">
        <f>IF(27&lt;=$Q134,INDEX('BAZA PRAC'!$D$4:$D$61,$P134-4+27),"")</f>
        <v/>
      </c>
      <c r="AS134" s="26">
        <f>IF(28&lt;=$Q134,INDEX('BAZA PRAC'!$D$4:$D$61,$P134-4+28),"")</f>
        <v/>
      </c>
      <c r="AT134" s="26">
        <f>IF(29&lt;=$Q134,INDEX('BAZA PRAC'!$D$4:$D$61,$P134-4+29),"")</f>
        <v/>
      </c>
      <c r="AU134" s="26">
        <f>IF(30&lt;=$Q134,INDEX('BAZA PRAC'!$D$4:$D$61,$P134-4+30),"")</f>
        <v/>
      </c>
      <c r="AV134" s="26">
        <f>IF(31&lt;=$Q134,INDEX('BAZA PRAC'!$D$4:$D$61,$P134-4+31),"")</f>
        <v/>
      </c>
      <c r="AW134" s="26">
        <f>IF(32&lt;=$Q134,INDEX('BAZA PRAC'!$D$4:$D$61,$P134-4+32),"")</f>
        <v/>
      </c>
      <c r="AX134" s="26">
        <f>IF(33&lt;=$Q134,INDEX('BAZA PRAC'!$D$4:$D$61,$P134-4+33),"")</f>
        <v/>
      </c>
      <c r="AY134" s="26">
        <f>IF(34&lt;=$Q134,INDEX('BAZA PRAC'!$D$4:$D$61,$P134-4+34),"")</f>
        <v/>
      </c>
      <c r="AZ134" s="26">
        <f>IF(35&lt;=$Q134,INDEX('BAZA PRAC'!$D$4:$D$61,$P134-4+35),"")</f>
        <v/>
      </c>
      <c r="BA134" s="26">
        <f>IF(36&lt;=$Q134,INDEX('BAZA PRAC'!$D$4:$D$61,$P134-4+36),"")</f>
        <v/>
      </c>
      <c r="BB134" s="26">
        <f>IF(37&lt;=$Q134,INDEX('BAZA PRAC'!$D$4:$D$61,$P134-4+37),"")</f>
        <v/>
      </c>
      <c r="BC134" s="26">
        <f>IF(38&lt;=$Q134,INDEX('BAZA PRAC'!$D$4:$D$61,$P134-4+38),"")</f>
        <v/>
      </c>
      <c r="BD134" s="26">
        <f>IF(39&lt;=$Q134,INDEX('BAZA PRAC'!$D$4:$D$61,$P134-4+39),"")</f>
        <v/>
      </c>
      <c r="BE134" s="26">
        <f>IF(40&lt;=$Q134,INDEX('BAZA PRAC'!$D$4:$D$61,$P134-4+40),"")</f>
        <v/>
      </c>
      <c r="BF134" s="26">
        <f>IF(41&lt;=$Q134,INDEX('BAZA PRAC'!$D$4:$D$61,$P134-4+41),"")</f>
        <v/>
      </c>
      <c r="BG134" s="26">
        <f>IF(42&lt;=$Q134,INDEX('BAZA PRAC'!$D$4:$D$61,$P134-4+42),"")</f>
        <v/>
      </c>
      <c r="BH134" s="26">
        <f>IF(43&lt;=$Q134,INDEX('BAZA PRAC'!$D$4:$D$61,$P134-4+43),"")</f>
        <v/>
      </c>
      <c r="BI134" s="26">
        <f>IF(44&lt;=$Q134,INDEX('BAZA PRAC'!$D$4:$D$61,$P134-4+44),"")</f>
        <v/>
      </c>
      <c r="BJ134" s="26">
        <f>IF(45&lt;=$Q134,INDEX('BAZA PRAC'!$D$4:$D$61,$P134-4+45),"")</f>
        <v/>
      </c>
      <c r="BK134" s="26">
        <f>IF(46&lt;=$Q134,INDEX('BAZA PRAC'!$D$4:$D$61,$P134-4+46),"")</f>
        <v/>
      </c>
      <c r="BL134" s="26">
        <f>IF(47&lt;=$Q134,INDEX('BAZA PRAC'!$D$4:$D$61,$P134-4+47),"")</f>
        <v/>
      </c>
      <c r="BM134" s="26">
        <f>IF(48&lt;=$Q134,INDEX('BAZA PRAC'!$D$4:$D$61,$P134-4+48),"")</f>
        <v/>
      </c>
      <c r="BN134" s="26">
        <f>IF(49&lt;=$Q134,INDEX('BAZA PRAC'!$D$4:$D$61,$P134-4+49),"")</f>
        <v/>
      </c>
      <c r="BO134" s="26">
        <f>IF(50&lt;=$Q134,INDEX('BAZA PRAC'!$D$4:$D$61,$P134-4+50),"")</f>
        <v/>
      </c>
      <c r="BP134" s="26">
        <f>IF(51&lt;=$Q134,INDEX('BAZA PRAC'!$D$4:$D$61,$P134-4+51),"")</f>
        <v/>
      </c>
      <c r="BQ134" s="26">
        <f>IF(52&lt;=$Q134,INDEX('BAZA PRAC'!$D$4:$D$61,$P134-4+52),"")</f>
        <v/>
      </c>
      <c r="BR134" s="26">
        <f>IF(53&lt;=$Q134,INDEX('BAZA PRAC'!$D$4:$D$61,$P134-4+53),"")</f>
        <v/>
      </c>
      <c r="BS134" s="26">
        <f>IF(54&lt;=$Q134,INDEX('BAZA PRAC'!$D$4:$D$61,$P134-4+54),"")</f>
        <v/>
      </c>
      <c r="BT134" s="26">
        <f>IF(55&lt;=$Q134,INDEX('BAZA PRAC'!$D$4:$D$61,$P134-4+55),"")</f>
        <v/>
      </c>
      <c r="BU134" s="26">
        <f>IF(56&lt;=$Q134,INDEX('BAZA PRAC'!$D$4:$D$61,$P134-4+56),"")</f>
        <v/>
      </c>
      <c r="BV134" s="26">
        <f>IF(57&lt;=$Q134,INDEX('BAZA PRAC'!$D$4:$D$61,$P134-4+57),"")</f>
        <v/>
      </c>
      <c r="BW134" s="26">
        <f>IF(58&lt;=$Q134,INDEX('BAZA PRAC'!$D$4:$D$61,$P134-4+58),"")</f>
        <v/>
      </c>
      <c r="BX134" s="20" t="n"/>
      <c r="BY134" s="20" t="n"/>
    </row>
    <row r="135">
      <c r="A135" s="19">
        <f>IF($D135="","",COUNTA($D$11:$D135))</f>
        <v/>
      </c>
      <c r="B135" s="19">
        <f>IF($BX135&lt;&gt;"",$BX135,IF($D135="","",IFERROR(INDEX('BAZA PRAC'!$A$4:$A$61,MATCH($D135,'BAZA PRAC'!$D$4:$D$61,0)),"")))</f>
        <v/>
      </c>
      <c r="C135" s="20" t="n"/>
      <c r="D135" s="21" t="n"/>
      <c r="E135" s="19">
        <f>IF($BY135&lt;&gt;"",$BY135,IF($D135="","",IFERROR(INDEX('BAZA PRAC'!$E$4:$E$61,MATCH($D135,'BAZA PRAC'!$D$4:$D$61,0)),"")))</f>
        <v/>
      </c>
      <c r="F135" s="22" t="n"/>
      <c r="G135" s="23" t="n"/>
      <c r="H135" s="23" t="n"/>
      <c r="I135" s="23" t="n"/>
      <c r="J135" s="24">
        <f>IF($D135="","",N(G135)+N(H135)+N(I135))</f>
        <v/>
      </c>
      <c r="K135" s="24">
        <f>IF($D135="","",N(F135)*J135)</f>
        <v/>
      </c>
      <c r="L135" s="25" t="n"/>
      <c r="M135" s="24">
        <f>IF($D135="","",K135*(1-N(L135)))</f>
        <v/>
      </c>
      <c r="N135" s="21" t="n"/>
      <c r="P135" s="26">
        <f>IFERROR(VLOOKUP($C135,USTAWIENIA!$E$2:$H$8,3,FALSE),4)</f>
        <v/>
      </c>
      <c r="Q135" s="26">
        <f>IFERROR(VLOOKUP($C135,USTAWIENIA!$E$2:$H$8,4,FALSE),58)</f>
        <v/>
      </c>
      <c r="R135" s="26">
        <f>IF(1&lt;=$Q135,INDEX('BAZA PRAC'!$D$4:$D$61,$P135-4+1),"")</f>
        <v/>
      </c>
      <c r="S135" s="26">
        <f>IF(2&lt;=$Q135,INDEX('BAZA PRAC'!$D$4:$D$61,$P135-4+2),"")</f>
        <v/>
      </c>
      <c r="T135" s="26">
        <f>IF(3&lt;=$Q135,INDEX('BAZA PRAC'!$D$4:$D$61,$P135-4+3),"")</f>
        <v/>
      </c>
      <c r="U135" s="26">
        <f>IF(4&lt;=$Q135,INDEX('BAZA PRAC'!$D$4:$D$61,$P135-4+4),"")</f>
        <v/>
      </c>
      <c r="V135" s="26">
        <f>IF(5&lt;=$Q135,INDEX('BAZA PRAC'!$D$4:$D$61,$P135-4+5),"")</f>
        <v/>
      </c>
      <c r="W135" s="26">
        <f>IF(6&lt;=$Q135,INDEX('BAZA PRAC'!$D$4:$D$61,$P135-4+6),"")</f>
        <v/>
      </c>
      <c r="X135" s="26">
        <f>IF(7&lt;=$Q135,INDEX('BAZA PRAC'!$D$4:$D$61,$P135-4+7),"")</f>
        <v/>
      </c>
      <c r="Y135" s="26">
        <f>IF(8&lt;=$Q135,INDEX('BAZA PRAC'!$D$4:$D$61,$P135-4+8),"")</f>
        <v/>
      </c>
      <c r="Z135" s="26">
        <f>IF(9&lt;=$Q135,INDEX('BAZA PRAC'!$D$4:$D$61,$P135-4+9),"")</f>
        <v/>
      </c>
      <c r="AA135" s="26">
        <f>IF(10&lt;=$Q135,INDEX('BAZA PRAC'!$D$4:$D$61,$P135-4+10),"")</f>
        <v/>
      </c>
      <c r="AB135" s="26">
        <f>IF(11&lt;=$Q135,INDEX('BAZA PRAC'!$D$4:$D$61,$P135-4+11),"")</f>
        <v/>
      </c>
      <c r="AC135" s="26">
        <f>IF(12&lt;=$Q135,INDEX('BAZA PRAC'!$D$4:$D$61,$P135-4+12),"")</f>
        <v/>
      </c>
      <c r="AD135" s="26">
        <f>IF(13&lt;=$Q135,INDEX('BAZA PRAC'!$D$4:$D$61,$P135-4+13),"")</f>
        <v/>
      </c>
      <c r="AE135" s="26">
        <f>IF(14&lt;=$Q135,INDEX('BAZA PRAC'!$D$4:$D$61,$P135-4+14),"")</f>
        <v/>
      </c>
      <c r="AF135" s="26">
        <f>IF(15&lt;=$Q135,INDEX('BAZA PRAC'!$D$4:$D$61,$P135-4+15),"")</f>
        <v/>
      </c>
      <c r="AG135" s="26">
        <f>IF(16&lt;=$Q135,INDEX('BAZA PRAC'!$D$4:$D$61,$P135-4+16),"")</f>
        <v/>
      </c>
      <c r="AH135" s="26">
        <f>IF(17&lt;=$Q135,INDEX('BAZA PRAC'!$D$4:$D$61,$P135-4+17),"")</f>
        <v/>
      </c>
      <c r="AI135" s="26">
        <f>IF(18&lt;=$Q135,INDEX('BAZA PRAC'!$D$4:$D$61,$P135-4+18),"")</f>
        <v/>
      </c>
      <c r="AJ135" s="26">
        <f>IF(19&lt;=$Q135,INDEX('BAZA PRAC'!$D$4:$D$61,$P135-4+19),"")</f>
        <v/>
      </c>
      <c r="AK135" s="26">
        <f>IF(20&lt;=$Q135,INDEX('BAZA PRAC'!$D$4:$D$61,$P135-4+20),"")</f>
        <v/>
      </c>
      <c r="AL135" s="26">
        <f>IF(21&lt;=$Q135,INDEX('BAZA PRAC'!$D$4:$D$61,$P135-4+21),"")</f>
        <v/>
      </c>
      <c r="AM135" s="26">
        <f>IF(22&lt;=$Q135,INDEX('BAZA PRAC'!$D$4:$D$61,$P135-4+22),"")</f>
        <v/>
      </c>
      <c r="AN135" s="26">
        <f>IF(23&lt;=$Q135,INDEX('BAZA PRAC'!$D$4:$D$61,$P135-4+23),"")</f>
        <v/>
      </c>
      <c r="AO135" s="26">
        <f>IF(24&lt;=$Q135,INDEX('BAZA PRAC'!$D$4:$D$61,$P135-4+24),"")</f>
        <v/>
      </c>
      <c r="AP135" s="26">
        <f>IF(25&lt;=$Q135,INDEX('BAZA PRAC'!$D$4:$D$61,$P135-4+25),"")</f>
        <v/>
      </c>
      <c r="AQ135" s="26">
        <f>IF(26&lt;=$Q135,INDEX('BAZA PRAC'!$D$4:$D$61,$P135-4+26),"")</f>
        <v/>
      </c>
      <c r="AR135" s="26">
        <f>IF(27&lt;=$Q135,INDEX('BAZA PRAC'!$D$4:$D$61,$P135-4+27),"")</f>
        <v/>
      </c>
      <c r="AS135" s="26">
        <f>IF(28&lt;=$Q135,INDEX('BAZA PRAC'!$D$4:$D$61,$P135-4+28),"")</f>
        <v/>
      </c>
      <c r="AT135" s="26">
        <f>IF(29&lt;=$Q135,INDEX('BAZA PRAC'!$D$4:$D$61,$P135-4+29),"")</f>
        <v/>
      </c>
      <c r="AU135" s="26">
        <f>IF(30&lt;=$Q135,INDEX('BAZA PRAC'!$D$4:$D$61,$P135-4+30),"")</f>
        <v/>
      </c>
      <c r="AV135" s="26">
        <f>IF(31&lt;=$Q135,INDEX('BAZA PRAC'!$D$4:$D$61,$P135-4+31),"")</f>
        <v/>
      </c>
      <c r="AW135" s="26">
        <f>IF(32&lt;=$Q135,INDEX('BAZA PRAC'!$D$4:$D$61,$P135-4+32),"")</f>
        <v/>
      </c>
      <c r="AX135" s="26">
        <f>IF(33&lt;=$Q135,INDEX('BAZA PRAC'!$D$4:$D$61,$P135-4+33),"")</f>
        <v/>
      </c>
      <c r="AY135" s="26">
        <f>IF(34&lt;=$Q135,INDEX('BAZA PRAC'!$D$4:$D$61,$P135-4+34),"")</f>
        <v/>
      </c>
      <c r="AZ135" s="26">
        <f>IF(35&lt;=$Q135,INDEX('BAZA PRAC'!$D$4:$D$61,$P135-4+35),"")</f>
        <v/>
      </c>
      <c r="BA135" s="26">
        <f>IF(36&lt;=$Q135,INDEX('BAZA PRAC'!$D$4:$D$61,$P135-4+36),"")</f>
        <v/>
      </c>
      <c r="BB135" s="26">
        <f>IF(37&lt;=$Q135,INDEX('BAZA PRAC'!$D$4:$D$61,$P135-4+37),"")</f>
        <v/>
      </c>
      <c r="BC135" s="26">
        <f>IF(38&lt;=$Q135,INDEX('BAZA PRAC'!$D$4:$D$61,$P135-4+38),"")</f>
        <v/>
      </c>
      <c r="BD135" s="26">
        <f>IF(39&lt;=$Q135,INDEX('BAZA PRAC'!$D$4:$D$61,$P135-4+39),"")</f>
        <v/>
      </c>
      <c r="BE135" s="26">
        <f>IF(40&lt;=$Q135,INDEX('BAZA PRAC'!$D$4:$D$61,$P135-4+40),"")</f>
        <v/>
      </c>
      <c r="BF135" s="26">
        <f>IF(41&lt;=$Q135,INDEX('BAZA PRAC'!$D$4:$D$61,$P135-4+41),"")</f>
        <v/>
      </c>
      <c r="BG135" s="26">
        <f>IF(42&lt;=$Q135,INDEX('BAZA PRAC'!$D$4:$D$61,$P135-4+42),"")</f>
        <v/>
      </c>
      <c r="BH135" s="26">
        <f>IF(43&lt;=$Q135,INDEX('BAZA PRAC'!$D$4:$D$61,$P135-4+43),"")</f>
        <v/>
      </c>
      <c r="BI135" s="26">
        <f>IF(44&lt;=$Q135,INDEX('BAZA PRAC'!$D$4:$D$61,$P135-4+44),"")</f>
        <v/>
      </c>
      <c r="BJ135" s="26">
        <f>IF(45&lt;=$Q135,INDEX('BAZA PRAC'!$D$4:$D$61,$P135-4+45),"")</f>
        <v/>
      </c>
      <c r="BK135" s="26">
        <f>IF(46&lt;=$Q135,INDEX('BAZA PRAC'!$D$4:$D$61,$P135-4+46),"")</f>
        <v/>
      </c>
      <c r="BL135" s="26">
        <f>IF(47&lt;=$Q135,INDEX('BAZA PRAC'!$D$4:$D$61,$P135-4+47),"")</f>
        <v/>
      </c>
      <c r="BM135" s="26">
        <f>IF(48&lt;=$Q135,INDEX('BAZA PRAC'!$D$4:$D$61,$P135-4+48),"")</f>
        <v/>
      </c>
      <c r="BN135" s="26">
        <f>IF(49&lt;=$Q135,INDEX('BAZA PRAC'!$D$4:$D$61,$P135-4+49),"")</f>
        <v/>
      </c>
      <c r="BO135" s="26">
        <f>IF(50&lt;=$Q135,INDEX('BAZA PRAC'!$D$4:$D$61,$P135-4+50),"")</f>
        <v/>
      </c>
      <c r="BP135" s="26">
        <f>IF(51&lt;=$Q135,INDEX('BAZA PRAC'!$D$4:$D$61,$P135-4+51),"")</f>
        <v/>
      </c>
      <c r="BQ135" s="26">
        <f>IF(52&lt;=$Q135,INDEX('BAZA PRAC'!$D$4:$D$61,$P135-4+52),"")</f>
        <v/>
      </c>
      <c r="BR135" s="26">
        <f>IF(53&lt;=$Q135,INDEX('BAZA PRAC'!$D$4:$D$61,$P135-4+53),"")</f>
        <v/>
      </c>
      <c r="BS135" s="26">
        <f>IF(54&lt;=$Q135,INDEX('BAZA PRAC'!$D$4:$D$61,$P135-4+54),"")</f>
        <v/>
      </c>
      <c r="BT135" s="26">
        <f>IF(55&lt;=$Q135,INDEX('BAZA PRAC'!$D$4:$D$61,$P135-4+55),"")</f>
        <v/>
      </c>
      <c r="BU135" s="26">
        <f>IF(56&lt;=$Q135,INDEX('BAZA PRAC'!$D$4:$D$61,$P135-4+56),"")</f>
        <v/>
      </c>
      <c r="BV135" s="26">
        <f>IF(57&lt;=$Q135,INDEX('BAZA PRAC'!$D$4:$D$61,$P135-4+57),"")</f>
        <v/>
      </c>
      <c r="BW135" s="26">
        <f>IF(58&lt;=$Q135,INDEX('BAZA PRAC'!$D$4:$D$61,$P135-4+58),"")</f>
        <v/>
      </c>
      <c r="BX135" s="20" t="n"/>
      <c r="BY135" s="20" t="n"/>
    </row>
    <row r="136">
      <c r="A136" s="27">
        <f>IF($D136="","",COUNTA($D$11:$D136))</f>
        <v/>
      </c>
      <c r="B136" s="27">
        <f>IF($BX136&lt;&gt;"",$BX136,IF($D136="","",IFERROR(INDEX('BAZA PRAC'!$A$4:$A$61,MATCH($D136,'BAZA PRAC'!$D$4:$D$61,0)),"")))</f>
        <v/>
      </c>
      <c r="C136" s="20" t="n"/>
      <c r="D136" s="21" t="n"/>
      <c r="E136" s="27">
        <f>IF($BY136&lt;&gt;"",$BY136,IF($D136="","",IFERROR(INDEX('BAZA PRAC'!$E$4:$E$61,MATCH($D136,'BAZA PRAC'!$D$4:$D$61,0)),"")))</f>
        <v/>
      </c>
      <c r="F136" s="22" t="n"/>
      <c r="G136" s="23" t="n"/>
      <c r="H136" s="23" t="n"/>
      <c r="I136" s="23" t="n"/>
      <c r="J136" s="28">
        <f>IF($D136="","",N(G136)+N(H136)+N(I136))</f>
        <v/>
      </c>
      <c r="K136" s="28">
        <f>IF($D136="","",N(F136)*J136)</f>
        <v/>
      </c>
      <c r="L136" s="25" t="n"/>
      <c r="M136" s="28">
        <f>IF($D136="","",K136*(1-N(L136)))</f>
        <v/>
      </c>
      <c r="N136" s="21" t="n"/>
      <c r="P136" s="26">
        <f>IFERROR(VLOOKUP($C136,USTAWIENIA!$E$2:$H$8,3,FALSE),4)</f>
        <v/>
      </c>
      <c r="Q136" s="26">
        <f>IFERROR(VLOOKUP($C136,USTAWIENIA!$E$2:$H$8,4,FALSE),58)</f>
        <v/>
      </c>
      <c r="R136" s="26">
        <f>IF(1&lt;=$Q136,INDEX('BAZA PRAC'!$D$4:$D$61,$P136-4+1),"")</f>
        <v/>
      </c>
      <c r="S136" s="26">
        <f>IF(2&lt;=$Q136,INDEX('BAZA PRAC'!$D$4:$D$61,$P136-4+2),"")</f>
        <v/>
      </c>
      <c r="T136" s="26">
        <f>IF(3&lt;=$Q136,INDEX('BAZA PRAC'!$D$4:$D$61,$P136-4+3),"")</f>
        <v/>
      </c>
      <c r="U136" s="26">
        <f>IF(4&lt;=$Q136,INDEX('BAZA PRAC'!$D$4:$D$61,$P136-4+4),"")</f>
        <v/>
      </c>
      <c r="V136" s="26">
        <f>IF(5&lt;=$Q136,INDEX('BAZA PRAC'!$D$4:$D$61,$P136-4+5),"")</f>
        <v/>
      </c>
      <c r="W136" s="26">
        <f>IF(6&lt;=$Q136,INDEX('BAZA PRAC'!$D$4:$D$61,$P136-4+6),"")</f>
        <v/>
      </c>
      <c r="X136" s="26">
        <f>IF(7&lt;=$Q136,INDEX('BAZA PRAC'!$D$4:$D$61,$P136-4+7),"")</f>
        <v/>
      </c>
      <c r="Y136" s="26">
        <f>IF(8&lt;=$Q136,INDEX('BAZA PRAC'!$D$4:$D$61,$P136-4+8),"")</f>
        <v/>
      </c>
      <c r="Z136" s="26">
        <f>IF(9&lt;=$Q136,INDEX('BAZA PRAC'!$D$4:$D$61,$P136-4+9),"")</f>
        <v/>
      </c>
      <c r="AA136" s="26">
        <f>IF(10&lt;=$Q136,INDEX('BAZA PRAC'!$D$4:$D$61,$P136-4+10),"")</f>
        <v/>
      </c>
      <c r="AB136" s="26">
        <f>IF(11&lt;=$Q136,INDEX('BAZA PRAC'!$D$4:$D$61,$P136-4+11),"")</f>
        <v/>
      </c>
      <c r="AC136" s="26">
        <f>IF(12&lt;=$Q136,INDEX('BAZA PRAC'!$D$4:$D$61,$P136-4+12),"")</f>
        <v/>
      </c>
      <c r="AD136" s="26">
        <f>IF(13&lt;=$Q136,INDEX('BAZA PRAC'!$D$4:$D$61,$P136-4+13),"")</f>
        <v/>
      </c>
      <c r="AE136" s="26">
        <f>IF(14&lt;=$Q136,INDEX('BAZA PRAC'!$D$4:$D$61,$P136-4+14),"")</f>
        <v/>
      </c>
      <c r="AF136" s="26">
        <f>IF(15&lt;=$Q136,INDEX('BAZA PRAC'!$D$4:$D$61,$P136-4+15),"")</f>
        <v/>
      </c>
      <c r="AG136" s="26">
        <f>IF(16&lt;=$Q136,INDEX('BAZA PRAC'!$D$4:$D$61,$P136-4+16),"")</f>
        <v/>
      </c>
      <c r="AH136" s="26">
        <f>IF(17&lt;=$Q136,INDEX('BAZA PRAC'!$D$4:$D$61,$P136-4+17),"")</f>
        <v/>
      </c>
      <c r="AI136" s="26">
        <f>IF(18&lt;=$Q136,INDEX('BAZA PRAC'!$D$4:$D$61,$P136-4+18),"")</f>
        <v/>
      </c>
      <c r="AJ136" s="26">
        <f>IF(19&lt;=$Q136,INDEX('BAZA PRAC'!$D$4:$D$61,$P136-4+19),"")</f>
        <v/>
      </c>
      <c r="AK136" s="26">
        <f>IF(20&lt;=$Q136,INDEX('BAZA PRAC'!$D$4:$D$61,$P136-4+20),"")</f>
        <v/>
      </c>
      <c r="AL136" s="26">
        <f>IF(21&lt;=$Q136,INDEX('BAZA PRAC'!$D$4:$D$61,$P136-4+21),"")</f>
        <v/>
      </c>
      <c r="AM136" s="26">
        <f>IF(22&lt;=$Q136,INDEX('BAZA PRAC'!$D$4:$D$61,$P136-4+22),"")</f>
        <v/>
      </c>
      <c r="AN136" s="26">
        <f>IF(23&lt;=$Q136,INDEX('BAZA PRAC'!$D$4:$D$61,$P136-4+23),"")</f>
        <v/>
      </c>
      <c r="AO136" s="26">
        <f>IF(24&lt;=$Q136,INDEX('BAZA PRAC'!$D$4:$D$61,$P136-4+24),"")</f>
        <v/>
      </c>
      <c r="AP136" s="26">
        <f>IF(25&lt;=$Q136,INDEX('BAZA PRAC'!$D$4:$D$61,$P136-4+25),"")</f>
        <v/>
      </c>
      <c r="AQ136" s="26">
        <f>IF(26&lt;=$Q136,INDEX('BAZA PRAC'!$D$4:$D$61,$P136-4+26),"")</f>
        <v/>
      </c>
      <c r="AR136" s="26">
        <f>IF(27&lt;=$Q136,INDEX('BAZA PRAC'!$D$4:$D$61,$P136-4+27),"")</f>
        <v/>
      </c>
      <c r="AS136" s="26">
        <f>IF(28&lt;=$Q136,INDEX('BAZA PRAC'!$D$4:$D$61,$P136-4+28),"")</f>
        <v/>
      </c>
      <c r="AT136" s="26">
        <f>IF(29&lt;=$Q136,INDEX('BAZA PRAC'!$D$4:$D$61,$P136-4+29),"")</f>
        <v/>
      </c>
      <c r="AU136" s="26">
        <f>IF(30&lt;=$Q136,INDEX('BAZA PRAC'!$D$4:$D$61,$P136-4+30),"")</f>
        <v/>
      </c>
      <c r="AV136" s="26">
        <f>IF(31&lt;=$Q136,INDEX('BAZA PRAC'!$D$4:$D$61,$P136-4+31),"")</f>
        <v/>
      </c>
      <c r="AW136" s="26">
        <f>IF(32&lt;=$Q136,INDEX('BAZA PRAC'!$D$4:$D$61,$P136-4+32),"")</f>
        <v/>
      </c>
      <c r="AX136" s="26">
        <f>IF(33&lt;=$Q136,INDEX('BAZA PRAC'!$D$4:$D$61,$P136-4+33),"")</f>
        <v/>
      </c>
      <c r="AY136" s="26">
        <f>IF(34&lt;=$Q136,INDEX('BAZA PRAC'!$D$4:$D$61,$P136-4+34),"")</f>
        <v/>
      </c>
      <c r="AZ136" s="26">
        <f>IF(35&lt;=$Q136,INDEX('BAZA PRAC'!$D$4:$D$61,$P136-4+35),"")</f>
        <v/>
      </c>
      <c r="BA136" s="26">
        <f>IF(36&lt;=$Q136,INDEX('BAZA PRAC'!$D$4:$D$61,$P136-4+36),"")</f>
        <v/>
      </c>
      <c r="BB136" s="26">
        <f>IF(37&lt;=$Q136,INDEX('BAZA PRAC'!$D$4:$D$61,$P136-4+37),"")</f>
        <v/>
      </c>
      <c r="BC136" s="26">
        <f>IF(38&lt;=$Q136,INDEX('BAZA PRAC'!$D$4:$D$61,$P136-4+38),"")</f>
        <v/>
      </c>
      <c r="BD136" s="26">
        <f>IF(39&lt;=$Q136,INDEX('BAZA PRAC'!$D$4:$D$61,$P136-4+39),"")</f>
        <v/>
      </c>
      <c r="BE136" s="26">
        <f>IF(40&lt;=$Q136,INDEX('BAZA PRAC'!$D$4:$D$61,$P136-4+40),"")</f>
        <v/>
      </c>
      <c r="BF136" s="26">
        <f>IF(41&lt;=$Q136,INDEX('BAZA PRAC'!$D$4:$D$61,$P136-4+41),"")</f>
        <v/>
      </c>
      <c r="BG136" s="26">
        <f>IF(42&lt;=$Q136,INDEX('BAZA PRAC'!$D$4:$D$61,$P136-4+42),"")</f>
        <v/>
      </c>
      <c r="BH136" s="26">
        <f>IF(43&lt;=$Q136,INDEX('BAZA PRAC'!$D$4:$D$61,$P136-4+43),"")</f>
        <v/>
      </c>
      <c r="BI136" s="26">
        <f>IF(44&lt;=$Q136,INDEX('BAZA PRAC'!$D$4:$D$61,$P136-4+44),"")</f>
        <v/>
      </c>
      <c r="BJ136" s="26">
        <f>IF(45&lt;=$Q136,INDEX('BAZA PRAC'!$D$4:$D$61,$P136-4+45),"")</f>
        <v/>
      </c>
      <c r="BK136" s="26">
        <f>IF(46&lt;=$Q136,INDEX('BAZA PRAC'!$D$4:$D$61,$P136-4+46),"")</f>
        <v/>
      </c>
      <c r="BL136" s="26">
        <f>IF(47&lt;=$Q136,INDEX('BAZA PRAC'!$D$4:$D$61,$P136-4+47),"")</f>
        <v/>
      </c>
      <c r="BM136" s="26">
        <f>IF(48&lt;=$Q136,INDEX('BAZA PRAC'!$D$4:$D$61,$P136-4+48),"")</f>
        <v/>
      </c>
      <c r="BN136" s="26">
        <f>IF(49&lt;=$Q136,INDEX('BAZA PRAC'!$D$4:$D$61,$P136-4+49),"")</f>
        <v/>
      </c>
      <c r="BO136" s="26">
        <f>IF(50&lt;=$Q136,INDEX('BAZA PRAC'!$D$4:$D$61,$P136-4+50),"")</f>
        <v/>
      </c>
      <c r="BP136" s="26">
        <f>IF(51&lt;=$Q136,INDEX('BAZA PRAC'!$D$4:$D$61,$P136-4+51),"")</f>
        <v/>
      </c>
      <c r="BQ136" s="26">
        <f>IF(52&lt;=$Q136,INDEX('BAZA PRAC'!$D$4:$D$61,$P136-4+52),"")</f>
        <v/>
      </c>
      <c r="BR136" s="26">
        <f>IF(53&lt;=$Q136,INDEX('BAZA PRAC'!$D$4:$D$61,$P136-4+53),"")</f>
        <v/>
      </c>
      <c r="BS136" s="26">
        <f>IF(54&lt;=$Q136,INDEX('BAZA PRAC'!$D$4:$D$61,$P136-4+54),"")</f>
        <v/>
      </c>
      <c r="BT136" s="26">
        <f>IF(55&lt;=$Q136,INDEX('BAZA PRAC'!$D$4:$D$61,$P136-4+55),"")</f>
        <v/>
      </c>
      <c r="BU136" s="26">
        <f>IF(56&lt;=$Q136,INDEX('BAZA PRAC'!$D$4:$D$61,$P136-4+56),"")</f>
        <v/>
      </c>
      <c r="BV136" s="26">
        <f>IF(57&lt;=$Q136,INDEX('BAZA PRAC'!$D$4:$D$61,$P136-4+57),"")</f>
        <v/>
      </c>
      <c r="BW136" s="26">
        <f>IF(58&lt;=$Q136,INDEX('BAZA PRAC'!$D$4:$D$61,$P136-4+58),"")</f>
        <v/>
      </c>
      <c r="BX136" s="20" t="n"/>
      <c r="BY136" s="20" t="n"/>
    </row>
    <row r="137">
      <c r="A137" s="19">
        <f>IF($D137="","",COUNTA($D$11:$D137))</f>
        <v/>
      </c>
      <c r="B137" s="19">
        <f>IF($BX137&lt;&gt;"",$BX137,IF($D137="","",IFERROR(INDEX('BAZA PRAC'!$A$4:$A$61,MATCH($D137,'BAZA PRAC'!$D$4:$D$61,0)),"")))</f>
        <v/>
      </c>
      <c r="C137" s="20" t="n"/>
      <c r="D137" s="21" t="n"/>
      <c r="E137" s="19">
        <f>IF($BY137&lt;&gt;"",$BY137,IF($D137="","",IFERROR(INDEX('BAZA PRAC'!$E$4:$E$61,MATCH($D137,'BAZA PRAC'!$D$4:$D$61,0)),"")))</f>
        <v/>
      </c>
      <c r="F137" s="22" t="n"/>
      <c r="G137" s="23" t="n"/>
      <c r="H137" s="23" t="n"/>
      <c r="I137" s="23" t="n"/>
      <c r="J137" s="24">
        <f>IF($D137="","",N(G137)+N(H137)+N(I137))</f>
        <v/>
      </c>
      <c r="K137" s="24">
        <f>IF($D137="","",N(F137)*J137)</f>
        <v/>
      </c>
      <c r="L137" s="25" t="n"/>
      <c r="M137" s="24">
        <f>IF($D137="","",K137*(1-N(L137)))</f>
        <v/>
      </c>
      <c r="N137" s="21" t="n"/>
      <c r="P137" s="26">
        <f>IFERROR(VLOOKUP($C137,USTAWIENIA!$E$2:$H$8,3,FALSE),4)</f>
        <v/>
      </c>
      <c r="Q137" s="26">
        <f>IFERROR(VLOOKUP($C137,USTAWIENIA!$E$2:$H$8,4,FALSE),58)</f>
        <v/>
      </c>
      <c r="R137" s="26">
        <f>IF(1&lt;=$Q137,INDEX('BAZA PRAC'!$D$4:$D$61,$P137-4+1),"")</f>
        <v/>
      </c>
      <c r="S137" s="26">
        <f>IF(2&lt;=$Q137,INDEX('BAZA PRAC'!$D$4:$D$61,$P137-4+2),"")</f>
        <v/>
      </c>
      <c r="T137" s="26">
        <f>IF(3&lt;=$Q137,INDEX('BAZA PRAC'!$D$4:$D$61,$P137-4+3),"")</f>
        <v/>
      </c>
      <c r="U137" s="26">
        <f>IF(4&lt;=$Q137,INDEX('BAZA PRAC'!$D$4:$D$61,$P137-4+4),"")</f>
        <v/>
      </c>
      <c r="V137" s="26">
        <f>IF(5&lt;=$Q137,INDEX('BAZA PRAC'!$D$4:$D$61,$P137-4+5),"")</f>
        <v/>
      </c>
      <c r="W137" s="26">
        <f>IF(6&lt;=$Q137,INDEX('BAZA PRAC'!$D$4:$D$61,$P137-4+6),"")</f>
        <v/>
      </c>
      <c r="X137" s="26">
        <f>IF(7&lt;=$Q137,INDEX('BAZA PRAC'!$D$4:$D$61,$P137-4+7),"")</f>
        <v/>
      </c>
      <c r="Y137" s="26">
        <f>IF(8&lt;=$Q137,INDEX('BAZA PRAC'!$D$4:$D$61,$P137-4+8),"")</f>
        <v/>
      </c>
      <c r="Z137" s="26">
        <f>IF(9&lt;=$Q137,INDEX('BAZA PRAC'!$D$4:$D$61,$P137-4+9),"")</f>
        <v/>
      </c>
      <c r="AA137" s="26">
        <f>IF(10&lt;=$Q137,INDEX('BAZA PRAC'!$D$4:$D$61,$P137-4+10),"")</f>
        <v/>
      </c>
      <c r="AB137" s="26">
        <f>IF(11&lt;=$Q137,INDEX('BAZA PRAC'!$D$4:$D$61,$P137-4+11),"")</f>
        <v/>
      </c>
      <c r="AC137" s="26">
        <f>IF(12&lt;=$Q137,INDEX('BAZA PRAC'!$D$4:$D$61,$P137-4+12),"")</f>
        <v/>
      </c>
      <c r="AD137" s="26">
        <f>IF(13&lt;=$Q137,INDEX('BAZA PRAC'!$D$4:$D$61,$P137-4+13),"")</f>
        <v/>
      </c>
      <c r="AE137" s="26">
        <f>IF(14&lt;=$Q137,INDEX('BAZA PRAC'!$D$4:$D$61,$P137-4+14),"")</f>
        <v/>
      </c>
      <c r="AF137" s="26">
        <f>IF(15&lt;=$Q137,INDEX('BAZA PRAC'!$D$4:$D$61,$P137-4+15),"")</f>
        <v/>
      </c>
      <c r="AG137" s="26">
        <f>IF(16&lt;=$Q137,INDEX('BAZA PRAC'!$D$4:$D$61,$P137-4+16),"")</f>
        <v/>
      </c>
      <c r="AH137" s="26">
        <f>IF(17&lt;=$Q137,INDEX('BAZA PRAC'!$D$4:$D$61,$P137-4+17),"")</f>
        <v/>
      </c>
      <c r="AI137" s="26">
        <f>IF(18&lt;=$Q137,INDEX('BAZA PRAC'!$D$4:$D$61,$P137-4+18),"")</f>
        <v/>
      </c>
      <c r="AJ137" s="26">
        <f>IF(19&lt;=$Q137,INDEX('BAZA PRAC'!$D$4:$D$61,$P137-4+19),"")</f>
        <v/>
      </c>
      <c r="AK137" s="26">
        <f>IF(20&lt;=$Q137,INDEX('BAZA PRAC'!$D$4:$D$61,$P137-4+20),"")</f>
        <v/>
      </c>
      <c r="AL137" s="26">
        <f>IF(21&lt;=$Q137,INDEX('BAZA PRAC'!$D$4:$D$61,$P137-4+21),"")</f>
        <v/>
      </c>
      <c r="AM137" s="26">
        <f>IF(22&lt;=$Q137,INDEX('BAZA PRAC'!$D$4:$D$61,$P137-4+22),"")</f>
        <v/>
      </c>
      <c r="AN137" s="26">
        <f>IF(23&lt;=$Q137,INDEX('BAZA PRAC'!$D$4:$D$61,$P137-4+23),"")</f>
        <v/>
      </c>
      <c r="AO137" s="26">
        <f>IF(24&lt;=$Q137,INDEX('BAZA PRAC'!$D$4:$D$61,$P137-4+24),"")</f>
        <v/>
      </c>
      <c r="AP137" s="26">
        <f>IF(25&lt;=$Q137,INDEX('BAZA PRAC'!$D$4:$D$61,$P137-4+25),"")</f>
        <v/>
      </c>
      <c r="AQ137" s="26">
        <f>IF(26&lt;=$Q137,INDEX('BAZA PRAC'!$D$4:$D$61,$P137-4+26),"")</f>
        <v/>
      </c>
      <c r="AR137" s="26">
        <f>IF(27&lt;=$Q137,INDEX('BAZA PRAC'!$D$4:$D$61,$P137-4+27),"")</f>
        <v/>
      </c>
      <c r="AS137" s="26">
        <f>IF(28&lt;=$Q137,INDEX('BAZA PRAC'!$D$4:$D$61,$P137-4+28),"")</f>
        <v/>
      </c>
      <c r="AT137" s="26">
        <f>IF(29&lt;=$Q137,INDEX('BAZA PRAC'!$D$4:$D$61,$P137-4+29),"")</f>
        <v/>
      </c>
      <c r="AU137" s="26">
        <f>IF(30&lt;=$Q137,INDEX('BAZA PRAC'!$D$4:$D$61,$P137-4+30),"")</f>
        <v/>
      </c>
      <c r="AV137" s="26">
        <f>IF(31&lt;=$Q137,INDEX('BAZA PRAC'!$D$4:$D$61,$P137-4+31),"")</f>
        <v/>
      </c>
      <c r="AW137" s="26">
        <f>IF(32&lt;=$Q137,INDEX('BAZA PRAC'!$D$4:$D$61,$P137-4+32),"")</f>
        <v/>
      </c>
      <c r="AX137" s="26">
        <f>IF(33&lt;=$Q137,INDEX('BAZA PRAC'!$D$4:$D$61,$P137-4+33),"")</f>
        <v/>
      </c>
      <c r="AY137" s="26">
        <f>IF(34&lt;=$Q137,INDEX('BAZA PRAC'!$D$4:$D$61,$P137-4+34),"")</f>
        <v/>
      </c>
      <c r="AZ137" s="26">
        <f>IF(35&lt;=$Q137,INDEX('BAZA PRAC'!$D$4:$D$61,$P137-4+35),"")</f>
        <v/>
      </c>
      <c r="BA137" s="26">
        <f>IF(36&lt;=$Q137,INDEX('BAZA PRAC'!$D$4:$D$61,$P137-4+36),"")</f>
        <v/>
      </c>
      <c r="BB137" s="26">
        <f>IF(37&lt;=$Q137,INDEX('BAZA PRAC'!$D$4:$D$61,$P137-4+37),"")</f>
        <v/>
      </c>
      <c r="BC137" s="26">
        <f>IF(38&lt;=$Q137,INDEX('BAZA PRAC'!$D$4:$D$61,$P137-4+38),"")</f>
        <v/>
      </c>
      <c r="BD137" s="26">
        <f>IF(39&lt;=$Q137,INDEX('BAZA PRAC'!$D$4:$D$61,$P137-4+39),"")</f>
        <v/>
      </c>
      <c r="BE137" s="26">
        <f>IF(40&lt;=$Q137,INDEX('BAZA PRAC'!$D$4:$D$61,$P137-4+40),"")</f>
        <v/>
      </c>
      <c r="BF137" s="26">
        <f>IF(41&lt;=$Q137,INDEX('BAZA PRAC'!$D$4:$D$61,$P137-4+41),"")</f>
        <v/>
      </c>
      <c r="BG137" s="26">
        <f>IF(42&lt;=$Q137,INDEX('BAZA PRAC'!$D$4:$D$61,$P137-4+42),"")</f>
        <v/>
      </c>
      <c r="BH137" s="26">
        <f>IF(43&lt;=$Q137,INDEX('BAZA PRAC'!$D$4:$D$61,$P137-4+43),"")</f>
        <v/>
      </c>
      <c r="BI137" s="26">
        <f>IF(44&lt;=$Q137,INDEX('BAZA PRAC'!$D$4:$D$61,$P137-4+44),"")</f>
        <v/>
      </c>
      <c r="BJ137" s="26">
        <f>IF(45&lt;=$Q137,INDEX('BAZA PRAC'!$D$4:$D$61,$P137-4+45),"")</f>
        <v/>
      </c>
      <c r="BK137" s="26">
        <f>IF(46&lt;=$Q137,INDEX('BAZA PRAC'!$D$4:$D$61,$P137-4+46),"")</f>
        <v/>
      </c>
      <c r="BL137" s="26">
        <f>IF(47&lt;=$Q137,INDEX('BAZA PRAC'!$D$4:$D$61,$P137-4+47),"")</f>
        <v/>
      </c>
      <c r="BM137" s="26">
        <f>IF(48&lt;=$Q137,INDEX('BAZA PRAC'!$D$4:$D$61,$P137-4+48),"")</f>
        <v/>
      </c>
      <c r="BN137" s="26">
        <f>IF(49&lt;=$Q137,INDEX('BAZA PRAC'!$D$4:$D$61,$P137-4+49),"")</f>
        <v/>
      </c>
      <c r="BO137" s="26">
        <f>IF(50&lt;=$Q137,INDEX('BAZA PRAC'!$D$4:$D$61,$P137-4+50),"")</f>
        <v/>
      </c>
      <c r="BP137" s="26">
        <f>IF(51&lt;=$Q137,INDEX('BAZA PRAC'!$D$4:$D$61,$P137-4+51),"")</f>
        <v/>
      </c>
      <c r="BQ137" s="26">
        <f>IF(52&lt;=$Q137,INDEX('BAZA PRAC'!$D$4:$D$61,$P137-4+52),"")</f>
        <v/>
      </c>
      <c r="BR137" s="26">
        <f>IF(53&lt;=$Q137,INDEX('BAZA PRAC'!$D$4:$D$61,$P137-4+53),"")</f>
        <v/>
      </c>
      <c r="BS137" s="26">
        <f>IF(54&lt;=$Q137,INDEX('BAZA PRAC'!$D$4:$D$61,$P137-4+54),"")</f>
        <v/>
      </c>
      <c r="BT137" s="26">
        <f>IF(55&lt;=$Q137,INDEX('BAZA PRAC'!$D$4:$D$61,$P137-4+55),"")</f>
        <v/>
      </c>
      <c r="BU137" s="26">
        <f>IF(56&lt;=$Q137,INDEX('BAZA PRAC'!$D$4:$D$61,$P137-4+56),"")</f>
        <v/>
      </c>
      <c r="BV137" s="26">
        <f>IF(57&lt;=$Q137,INDEX('BAZA PRAC'!$D$4:$D$61,$P137-4+57),"")</f>
        <v/>
      </c>
      <c r="BW137" s="26">
        <f>IF(58&lt;=$Q137,INDEX('BAZA PRAC'!$D$4:$D$61,$P137-4+58),"")</f>
        <v/>
      </c>
      <c r="BX137" s="20" t="n"/>
      <c r="BY137" s="20" t="n"/>
    </row>
    <row r="138">
      <c r="A138" s="27">
        <f>IF($D138="","",COUNTA($D$11:$D138))</f>
        <v/>
      </c>
      <c r="B138" s="27">
        <f>IF($BX138&lt;&gt;"",$BX138,IF($D138="","",IFERROR(INDEX('BAZA PRAC'!$A$4:$A$61,MATCH($D138,'BAZA PRAC'!$D$4:$D$61,0)),"")))</f>
        <v/>
      </c>
      <c r="C138" s="20" t="n"/>
      <c r="D138" s="21" t="n"/>
      <c r="E138" s="27">
        <f>IF($BY138&lt;&gt;"",$BY138,IF($D138="","",IFERROR(INDEX('BAZA PRAC'!$E$4:$E$61,MATCH($D138,'BAZA PRAC'!$D$4:$D$61,0)),"")))</f>
        <v/>
      </c>
      <c r="F138" s="22" t="n"/>
      <c r="G138" s="23" t="n"/>
      <c r="H138" s="23" t="n"/>
      <c r="I138" s="23" t="n"/>
      <c r="J138" s="28">
        <f>IF($D138="","",N(G138)+N(H138)+N(I138))</f>
        <v/>
      </c>
      <c r="K138" s="28">
        <f>IF($D138="","",N(F138)*J138)</f>
        <v/>
      </c>
      <c r="L138" s="25" t="n"/>
      <c r="M138" s="28">
        <f>IF($D138="","",K138*(1-N(L138)))</f>
        <v/>
      </c>
      <c r="N138" s="21" t="n"/>
      <c r="P138" s="26">
        <f>IFERROR(VLOOKUP($C138,USTAWIENIA!$E$2:$H$8,3,FALSE),4)</f>
        <v/>
      </c>
      <c r="Q138" s="26">
        <f>IFERROR(VLOOKUP($C138,USTAWIENIA!$E$2:$H$8,4,FALSE),58)</f>
        <v/>
      </c>
      <c r="R138" s="26">
        <f>IF(1&lt;=$Q138,INDEX('BAZA PRAC'!$D$4:$D$61,$P138-4+1),"")</f>
        <v/>
      </c>
      <c r="S138" s="26">
        <f>IF(2&lt;=$Q138,INDEX('BAZA PRAC'!$D$4:$D$61,$P138-4+2),"")</f>
        <v/>
      </c>
      <c r="T138" s="26">
        <f>IF(3&lt;=$Q138,INDEX('BAZA PRAC'!$D$4:$D$61,$P138-4+3),"")</f>
        <v/>
      </c>
      <c r="U138" s="26">
        <f>IF(4&lt;=$Q138,INDEX('BAZA PRAC'!$D$4:$D$61,$P138-4+4),"")</f>
        <v/>
      </c>
      <c r="V138" s="26">
        <f>IF(5&lt;=$Q138,INDEX('BAZA PRAC'!$D$4:$D$61,$P138-4+5),"")</f>
        <v/>
      </c>
      <c r="W138" s="26">
        <f>IF(6&lt;=$Q138,INDEX('BAZA PRAC'!$D$4:$D$61,$P138-4+6),"")</f>
        <v/>
      </c>
      <c r="X138" s="26">
        <f>IF(7&lt;=$Q138,INDEX('BAZA PRAC'!$D$4:$D$61,$P138-4+7),"")</f>
        <v/>
      </c>
      <c r="Y138" s="26">
        <f>IF(8&lt;=$Q138,INDEX('BAZA PRAC'!$D$4:$D$61,$P138-4+8),"")</f>
        <v/>
      </c>
      <c r="Z138" s="26">
        <f>IF(9&lt;=$Q138,INDEX('BAZA PRAC'!$D$4:$D$61,$P138-4+9),"")</f>
        <v/>
      </c>
      <c r="AA138" s="26">
        <f>IF(10&lt;=$Q138,INDEX('BAZA PRAC'!$D$4:$D$61,$P138-4+10),"")</f>
        <v/>
      </c>
      <c r="AB138" s="26">
        <f>IF(11&lt;=$Q138,INDEX('BAZA PRAC'!$D$4:$D$61,$P138-4+11),"")</f>
        <v/>
      </c>
      <c r="AC138" s="26">
        <f>IF(12&lt;=$Q138,INDEX('BAZA PRAC'!$D$4:$D$61,$P138-4+12),"")</f>
        <v/>
      </c>
      <c r="AD138" s="26">
        <f>IF(13&lt;=$Q138,INDEX('BAZA PRAC'!$D$4:$D$61,$P138-4+13),"")</f>
        <v/>
      </c>
      <c r="AE138" s="26">
        <f>IF(14&lt;=$Q138,INDEX('BAZA PRAC'!$D$4:$D$61,$P138-4+14),"")</f>
        <v/>
      </c>
      <c r="AF138" s="26">
        <f>IF(15&lt;=$Q138,INDEX('BAZA PRAC'!$D$4:$D$61,$P138-4+15),"")</f>
        <v/>
      </c>
      <c r="AG138" s="26">
        <f>IF(16&lt;=$Q138,INDEX('BAZA PRAC'!$D$4:$D$61,$P138-4+16),"")</f>
        <v/>
      </c>
      <c r="AH138" s="26">
        <f>IF(17&lt;=$Q138,INDEX('BAZA PRAC'!$D$4:$D$61,$P138-4+17),"")</f>
        <v/>
      </c>
      <c r="AI138" s="26">
        <f>IF(18&lt;=$Q138,INDEX('BAZA PRAC'!$D$4:$D$61,$P138-4+18),"")</f>
        <v/>
      </c>
      <c r="AJ138" s="26">
        <f>IF(19&lt;=$Q138,INDEX('BAZA PRAC'!$D$4:$D$61,$P138-4+19),"")</f>
        <v/>
      </c>
      <c r="AK138" s="26">
        <f>IF(20&lt;=$Q138,INDEX('BAZA PRAC'!$D$4:$D$61,$P138-4+20),"")</f>
        <v/>
      </c>
      <c r="AL138" s="26">
        <f>IF(21&lt;=$Q138,INDEX('BAZA PRAC'!$D$4:$D$61,$P138-4+21),"")</f>
        <v/>
      </c>
      <c r="AM138" s="26">
        <f>IF(22&lt;=$Q138,INDEX('BAZA PRAC'!$D$4:$D$61,$P138-4+22),"")</f>
        <v/>
      </c>
      <c r="AN138" s="26">
        <f>IF(23&lt;=$Q138,INDEX('BAZA PRAC'!$D$4:$D$61,$P138-4+23),"")</f>
        <v/>
      </c>
      <c r="AO138" s="26">
        <f>IF(24&lt;=$Q138,INDEX('BAZA PRAC'!$D$4:$D$61,$P138-4+24),"")</f>
        <v/>
      </c>
      <c r="AP138" s="26">
        <f>IF(25&lt;=$Q138,INDEX('BAZA PRAC'!$D$4:$D$61,$P138-4+25),"")</f>
        <v/>
      </c>
      <c r="AQ138" s="26">
        <f>IF(26&lt;=$Q138,INDEX('BAZA PRAC'!$D$4:$D$61,$P138-4+26),"")</f>
        <v/>
      </c>
      <c r="AR138" s="26">
        <f>IF(27&lt;=$Q138,INDEX('BAZA PRAC'!$D$4:$D$61,$P138-4+27),"")</f>
        <v/>
      </c>
      <c r="AS138" s="26">
        <f>IF(28&lt;=$Q138,INDEX('BAZA PRAC'!$D$4:$D$61,$P138-4+28),"")</f>
        <v/>
      </c>
      <c r="AT138" s="26">
        <f>IF(29&lt;=$Q138,INDEX('BAZA PRAC'!$D$4:$D$61,$P138-4+29),"")</f>
        <v/>
      </c>
      <c r="AU138" s="26">
        <f>IF(30&lt;=$Q138,INDEX('BAZA PRAC'!$D$4:$D$61,$P138-4+30),"")</f>
        <v/>
      </c>
      <c r="AV138" s="26">
        <f>IF(31&lt;=$Q138,INDEX('BAZA PRAC'!$D$4:$D$61,$P138-4+31),"")</f>
        <v/>
      </c>
      <c r="AW138" s="26">
        <f>IF(32&lt;=$Q138,INDEX('BAZA PRAC'!$D$4:$D$61,$P138-4+32),"")</f>
        <v/>
      </c>
      <c r="AX138" s="26">
        <f>IF(33&lt;=$Q138,INDEX('BAZA PRAC'!$D$4:$D$61,$P138-4+33),"")</f>
        <v/>
      </c>
      <c r="AY138" s="26">
        <f>IF(34&lt;=$Q138,INDEX('BAZA PRAC'!$D$4:$D$61,$P138-4+34),"")</f>
        <v/>
      </c>
      <c r="AZ138" s="26">
        <f>IF(35&lt;=$Q138,INDEX('BAZA PRAC'!$D$4:$D$61,$P138-4+35),"")</f>
        <v/>
      </c>
      <c r="BA138" s="26">
        <f>IF(36&lt;=$Q138,INDEX('BAZA PRAC'!$D$4:$D$61,$P138-4+36),"")</f>
        <v/>
      </c>
      <c r="BB138" s="26">
        <f>IF(37&lt;=$Q138,INDEX('BAZA PRAC'!$D$4:$D$61,$P138-4+37),"")</f>
        <v/>
      </c>
      <c r="BC138" s="26">
        <f>IF(38&lt;=$Q138,INDEX('BAZA PRAC'!$D$4:$D$61,$P138-4+38),"")</f>
        <v/>
      </c>
      <c r="BD138" s="26">
        <f>IF(39&lt;=$Q138,INDEX('BAZA PRAC'!$D$4:$D$61,$P138-4+39),"")</f>
        <v/>
      </c>
      <c r="BE138" s="26">
        <f>IF(40&lt;=$Q138,INDEX('BAZA PRAC'!$D$4:$D$61,$P138-4+40),"")</f>
        <v/>
      </c>
      <c r="BF138" s="26">
        <f>IF(41&lt;=$Q138,INDEX('BAZA PRAC'!$D$4:$D$61,$P138-4+41),"")</f>
        <v/>
      </c>
      <c r="BG138" s="26">
        <f>IF(42&lt;=$Q138,INDEX('BAZA PRAC'!$D$4:$D$61,$P138-4+42),"")</f>
        <v/>
      </c>
      <c r="BH138" s="26">
        <f>IF(43&lt;=$Q138,INDEX('BAZA PRAC'!$D$4:$D$61,$P138-4+43),"")</f>
        <v/>
      </c>
      <c r="BI138" s="26">
        <f>IF(44&lt;=$Q138,INDEX('BAZA PRAC'!$D$4:$D$61,$P138-4+44),"")</f>
        <v/>
      </c>
      <c r="BJ138" s="26">
        <f>IF(45&lt;=$Q138,INDEX('BAZA PRAC'!$D$4:$D$61,$P138-4+45),"")</f>
        <v/>
      </c>
      <c r="BK138" s="26">
        <f>IF(46&lt;=$Q138,INDEX('BAZA PRAC'!$D$4:$D$61,$P138-4+46),"")</f>
        <v/>
      </c>
      <c r="BL138" s="26">
        <f>IF(47&lt;=$Q138,INDEX('BAZA PRAC'!$D$4:$D$61,$P138-4+47),"")</f>
        <v/>
      </c>
      <c r="BM138" s="26">
        <f>IF(48&lt;=$Q138,INDEX('BAZA PRAC'!$D$4:$D$61,$P138-4+48),"")</f>
        <v/>
      </c>
      <c r="BN138" s="26">
        <f>IF(49&lt;=$Q138,INDEX('BAZA PRAC'!$D$4:$D$61,$P138-4+49),"")</f>
        <v/>
      </c>
      <c r="BO138" s="26">
        <f>IF(50&lt;=$Q138,INDEX('BAZA PRAC'!$D$4:$D$61,$P138-4+50),"")</f>
        <v/>
      </c>
      <c r="BP138" s="26">
        <f>IF(51&lt;=$Q138,INDEX('BAZA PRAC'!$D$4:$D$61,$P138-4+51),"")</f>
        <v/>
      </c>
      <c r="BQ138" s="26">
        <f>IF(52&lt;=$Q138,INDEX('BAZA PRAC'!$D$4:$D$61,$P138-4+52),"")</f>
        <v/>
      </c>
      <c r="BR138" s="26">
        <f>IF(53&lt;=$Q138,INDEX('BAZA PRAC'!$D$4:$D$61,$P138-4+53),"")</f>
        <v/>
      </c>
      <c r="BS138" s="26">
        <f>IF(54&lt;=$Q138,INDEX('BAZA PRAC'!$D$4:$D$61,$P138-4+54),"")</f>
        <v/>
      </c>
      <c r="BT138" s="26">
        <f>IF(55&lt;=$Q138,INDEX('BAZA PRAC'!$D$4:$D$61,$P138-4+55),"")</f>
        <v/>
      </c>
      <c r="BU138" s="26">
        <f>IF(56&lt;=$Q138,INDEX('BAZA PRAC'!$D$4:$D$61,$P138-4+56),"")</f>
        <v/>
      </c>
      <c r="BV138" s="26">
        <f>IF(57&lt;=$Q138,INDEX('BAZA PRAC'!$D$4:$D$61,$P138-4+57),"")</f>
        <v/>
      </c>
      <c r="BW138" s="26">
        <f>IF(58&lt;=$Q138,INDEX('BAZA PRAC'!$D$4:$D$61,$P138-4+58),"")</f>
        <v/>
      </c>
      <c r="BX138" s="20" t="n"/>
      <c r="BY138" s="20" t="n"/>
    </row>
    <row r="139">
      <c r="A139" s="19">
        <f>IF($D139="","",COUNTA($D$11:$D139))</f>
        <v/>
      </c>
      <c r="B139" s="19">
        <f>IF($BX139&lt;&gt;"",$BX139,IF($D139="","",IFERROR(INDEX('BAZA PRAC'!$A$4:$A$61,MATCH($D139,'BAZA PRAC'!$D$4:$D$61,0)),"")))</f>
        <v/>
      </c>
      <c r="C139" s="20" t="n"/>
      <c r="D139" s="21" t="n"/>
      <c r="E139" s="19">
        <f>IF($BY139&lt;&gt;"",$BY139,IF($D139="","",IFERROR(INDEX('BAZA PRAC'!$E$4:$E$61,MATCH($D139,'BAZA PRAC'!$D$4:$D$61,0)),"")))</f>
        <v/>
      </c>
      <c r="F139" s="22" t="n"/>
      <c r="G139" s="23" t="n"/>
      <c r="H139" s="23" t="n"/>
      <c r="I139" s="23" t="n"/>
      <c r="J139" s="24">
        <f>IF($D139="","",N(G139)+N(H139)+N(I139))</f>
        <v/>
      </c>
      <c r="K139" s="24">
        <f>IF($D139="","",N(F139)*J139)</f>
        <v/>
      </c>
      <c r="L139" s="25" t="n"/>
      <c r="M139" s="24">
        <f>IF($D139="","",K139*(1-N(L139)))</f>
        <v/>
      </c>
      <c r="N139" s="21" t="n"/>
      <c r="P139" s="26">
        <f>IFERROR(VLOOKUP($C139,USTAWIENIA!$E$2:$H$8,3,FALSE),4)</f>
        <v/>
      </c>
      <c r="Q139" s="26">
        <f>IFERROR(VLOOKUP($C139,USTAWIENIA!$E$2:$H$8,4,FALSE),58)</f>
        <v/>
      </c>
      <c r="R139" s="26">
        <f>IF(1&lt;=$Q139,INDEX('BAZA PRAC'!$D$4:$D$61,$P139-4+1),"")</f>
        <v/>
      </c>
      <c r="S139" s="26">
        <f>IF(2&lt;=$Q139,INDEX('BAZA PRAC'!$D$4:$D$61,$P139-4+2),"")</f>
        <v/>
      </c>
      <c r="T139" s="26">
        <f>IF(3&lt;=$Q139,INDEX('BAZA PRAC'!$D$4:$D$61,$P139-4+3),"")</f>
        <v/>
      </c>
      <c r="U139" s="26">
        <f>IF(4&lt;=$Q139,INDEX('BAZA PRAC'!$D$4:$D$61,$P139-4+4),"")</f>
        <v/>
      </c>
      <c r="V139" s="26">
        <f>IF(5&lt;=$Q139,INDEX('BAZA PRAC'!$D$4:$D$61,$P139-4+5),"")</f>
        <v/>
      </c>
      <c r="W139" s="26">
        <f>IF(6&lt;=$Q139,INDEX('BAZA PRAC'!$D$4:$D$61,$P139-4+6),"")</f>
        <v/>
      </c>
      <c r="X139" s="26">
        <f>IF(7&lt;=$Q139,INDEX('BAZA PRAC'!$D$4:$D$61,$P139-4+7),"")</f>
        <v/>
      </c>
      <c r="Y139" s="26">
        <f>IF(8&lt;=$Q139,INDEX('BAZA PRAC'!$D$4:$D$61,$P139-4+8),"")</f>
        <v/>
      </c>
      <c r="Z139" s="26">
        <f>IF(9&lt;=$Q139,INDEX('BAZA PRAC'!$D$4:$D$61,$P139-4+9),"")</f>
        <v/>
      </c>
      <c r="AA139" s="26">
        <f>IF(10&lt;=$Q139,INDEX('BAZA PRAC'!$D$4:$D$61,$P139-4+10),"")</f>
        <v/>
      </c>
      <c r="AB139" s="26">
        <f>IF(11&lt;=$Q139,INDEX('BAZA PRAC'!$D$4:$D$61,$P139-4+11),"")</f>
        <v/>
      </c>
      <c r="AC139" s="26">
        <f>IF(12&lt;=$Q139,INDEX('BAZA PRAC'!$D$4:$D$61,$P139-4+12),"")</f>
        <v/>
      </c>
      <c r="AD139" s="26">
        <f>IF(13&lt;=$Q139,INDEX('BAZA PRAC'!$D$4:$D$61,$P139-4+13),"")</f>
        <v/>
      </c>
      <c r="AE139" s="26">
        <f>IF(14&lt;=$Q139,INDEX('BAZA PRAC'!$D$4:$D$61,$P139-4+14),"")</f>
        <v/>
      </c>
      <c r="AF139" s="26">
        <f>IF(15&lt;=$Q139,INDEX('BAZA PRAC'!$D$4:$D$61,$P139-4+15),"")</f>
        <v/>
      </c>
      <c r="AG139" s="26">
        <f>IF(16&lt;=$Q139,INDEX('BAZA PRAC'!$D$4:$D$61,$P139-4+16),"")</f>
        <v/>
      </c>
      <c r="AH139" s="26">
        <f>IF(17&lt;=$Q139,INDEX('BAZA PRAC'!$D$4:$D$61,$P139-4+17),"")</f>
        <v/>
      </c>
      <c r="AI139" s="26">
        <f>IF(18&lt;=$Q139,INDEX('BAZA PRAC'!$D$4:$D$61,$P139-4+18),"")</f>
        <v/>
      </c>
      <c r="AJ139" s="26">
        <f>IF(19&lt;=$Q139,INDEX('BAZA PRAC'!$D$4:$D$61,$P139-4+19),"")</f>
        <v/>
      </c>
      <c r="AK139" s="26">
        <f>IF(20&lt;=$Q139,INDEX('BAZA PRAC'!$D$4:$D$61,$P139-4+20),"")</f>
        <v/>
      </c>
      <c r="AL139" s="26">
        <f>IF(21&lt;=$Q139,INDEX('BAZA PRAC'!$D$4:$D$61,$P139-4+21),"")</f>
        <v/>
      </c>
      <c r="AM139" s="26">
        <f>IF(22&lt;=$Q139,INDEX('BAZA PRAC'!$D$4:$D$61,$P139-4+22),"")</f>
        <v/>
      </c>
      <c r="AN139" s="26">
        <f>IF(23&lt;=$Q139,INDEX('BAZA PRAC'!$D$4:$D$61,$P139-4+23),"")</f>
        <v/>
      </c>
      <c r="AO139" s="26">
        <f>IF(24&lt;=$Q139,INDEX('BAZA PRAC'!$D$4:$D$61,$P139-4+24),"")</f>
        <v/>
      </c>
      <c r="AP139" s="26">
        <f>IF(25&lt;=$Q139,INDEX('BAZA PRAC'!$D$4:$D$61,$P139-4+25),"")</f>
        <v/>
      </c>
      <c r="AQ139" s="26">
        <f>IF(26&lt;=$Q139,INDEX('BAZA PRAC'!$D$4:$D$61,$P139-4+26),"")</f>
        <v/>
      </c>
      <c r="AR139" s="26">
        <f>IF(27&lt;=$Q139,INDEX('BAZA PRAC'!$D$4:$D$61,$P139-4+27),"")</f>
        <v/>
      </c>
      <c r="AS139" s="26">
        <f>IF(28&lt;=$Q139,INDEX('BAZA PRAC'!$D$4:$D$61,$P139-4+28),"")</f>
        <v/>
      </c>
      <c r="AT139" s="26">
        <f>IF(29&lt;=$Q139,INDEX('BAZA PRAC'!$D$4:$D$61,$P139-4+29),"")</f>
        <v/>
      </c>
      <c r="AU139" s="26">
        <f>IF(30&lt;=$Q139,INDEX('BAZA PRAC'!$D$4:$D$61,$P139-4+30),"")</f>
        <v/>
      </c>
      <c r="AV139" s="26">
        <f>IF(31&lt;=$Q139,INDEX('BAZA PRAC'!$D$4:$D$61,$P139-4+31),"")</f>
        <v/>
      </c>
      <c r="AW139" s="26">
        <f>IF(32&lt;=$Q139,INDEX('BAZA PRAC'!$D$4:$D$61,$P139-4+32),"")</f>
        <v/>
      </c>
      <c r="AX139" s="26">
        <f>IF(33&lt;=$Q139,INDEX('BAZA PRAC'!$D$4:$D$61,$P139-4+33),"")</f>
        <v/>
      </c>
      <c r="AY139" s="26">
        <f>IF(34&lt;=$Q139,INDEX('BAZA PRAC'!$D$4:$D$61,$P139-4+34),"")</f>
        <v/>
      </c>
      <c r="AZ139" s="26">
        <f>IF(35&lt;=$Q139,INDEX('BAZA PRAC'!$D$4:$D$61,$P139-4+35),"")</f>
        <v/>
      </c>
      <c r="BA139" s="26">
        <f>IF(36&lt;=$Q139,INDEX('BAZA PRAC'!$D$4:$D$61,$P139-4+36),"")</f>
        <v/>
      </c>
      <c r="BB139" s="26">
        <f>IF(37&lt;=$Q139,INDEX('BAZA PRAC'!$D$4:$D$61,$P139-4+37),"")</f>
        <v/>
      </c>
      <c r="BC139" s="26">
        <f>IF(38&lt;=$Q139,INDEX('BAZA PRAC'!$D$4:$D$61,$P139-4+38),"")</f>
        <v/>
      </c>
      <c r="BD139" s="26">
        <f>IF(39&lt;=$Q139,INDEX('BAZA PRAC'!$D$4:$D$61,$P139-4+39),"")</f>
        <v/>
      </c>
      <c r="BE139" s="26">
        <f>IF(40&lt;=$Q139,INDEX('BAZA PRAC'!$D$4:$D$61,$P139-4+40),"")</f>
        <v/>
      </c>
      <c r="BF139" s="26">
        <f>IF(41&lt;=$Q139,INDEX('BAZA PRAC'!$D$4:$D$61,$P139-4+41),"")</f>
        <v/>
      </c>
      <c r="BG139" s="26">
        <f>IF(42&lt;=$Q139,INDEX('BAZA PRAC'!$D$4:$D$61,$P139-4+42),"")</f>
        <v/>
      </c>
      <c r="BH139" s="26">
        <f>IF(43&lt;=$Q139,INDEX('BAZA PRAC'!$D$4:$D$61,$P139-4+43),"")</f>
        <v/>
      </c>
      <c r="BI139" s="26">
        <f>IF(44&lt;=$Q139,INDEX('BAZA PRAC'!$D$4:$D$61,$P139-4+44),"")</f>
        <v/>
      </c>
      <c r="BJ139" s="26">
        <f>IF(45&lt;=$Q139,INDEX('BAZA PRAC'!$D$4:$D$61,$P139-4+45),"")</f>
        <v/>
      </c>
      <c r="BK139" s="26">
        <f>IF(46&lt;=$Q139,INDEX('BAZA PRAC'!$D$4:$D$61,$P139-4+46),"")</f>
        <v/>
      </c>
      <c r="BL139" s="26">
        <f>IF(47&lt;=$Q139,INDEX('BAZA PRAC'!$D$4:$D$61,$P139-4+47),"")</f>
        <v/>
      </c>
      <c r="BM139" s="26">
        <f>IF(48&lt;=$Q139,INDEX('BAZA PRAC'!$D$4:$D$61,$P139-4+48),"")</f>
        <v/>
      </c>
      <c r="BN139" s="26">
        <f>IF(49&lt;=$Q139,INDEX('BAZA PRAC'!$D$4:$D$61,$P139-4+49),"")</f>
        <v/>
      </c>
      <c r="BO139" s="26">
        <f>IF(50&lt;=$Q139,INDEX('BAZA PRAC'!$D$4:$D$61,$P139-4+50),"")</f>
        <v/>
      </c>
      <c r="BP139" s="26">
        <f>IF(51&lt;=$Q139,INDEX('BAZA PRAC'!$D$4:$D$61,$P139-4+51),"")</f>
        <v/>
      </c>
      <c r="BQ139" s="26">
        <f>IF(52&lt;=$Q139,INDEX('BAZA PRAC'!$D$4:$D$61,$P139-4+52),"")</f>
        <v/>
      </c>
      <c r="BR139" s="26">
        <f>IF(53&lt;=$Q139,INDEX('BAZA PRAC'!$D$4:$D$61,$P139-4+53),"")</f>
        <v/>
      </c>
      <c r="BS139" s="26">
        <f>IF(54&lt;=$Q139,INDEX('BAZA PRAC'!$D$4:$D$61,$P139-4+54),"")</f>
        <v/>
      </c>
      <c r="BT139" s="26">
        <f>IF(55&lt;=$Q139,INDEX('BAZA PRAC'!$D$4:$D$61,$P139-4+55),"")</f>
        <v/>
      </c>
      <c r="BU139" s="26">
        <f>IF(56&lt;=$Q139,INDEX('BAZA PRAC'!$D$4:$D$61,$P139-4+56),"")</f>
        <v/>
      </c>
      <c r="BV139" s="26">
        <f>IF(57&lt;=$Q139,INDEX('BAZA PRAC'!$D$4:$D$61,$P139-4+57),"")</f>
        <v/>
      </c>
      <c r="BW139" s="26">
        <f>IF(58&lt;=$Q139,INDEX('BAZA PRAC'!$D$4:$D$61,$P139-4+58),"")</f>
        <v/>
      </c>
      <c r="BX139" s="20" t="n"/>
      <c r="BY139" s="20" t="n"/>
    </row>
    <row r="140">
      <c r="A140" s="27">
        <f>IF($D140="","",COUNTA($D$11:$D140))</f>
        <v/>
      </c>
      <c r="B140" s="27">
        <f>IF($BX140&lt;&gt;"",$BX140,IF($D140="","",IFERROR(INDEX('BAZA PRAC'!$A$4:$A$61,MATCH($D140,'BAZA PRAC'!$D$4:$D$61,0)),"")))</f>
        <v/>
      </c>
      <c r="C140" s="20" t="n"/>
      <c r="D140" s="21" t="n"/>
      <c r="E140" s="27">
        <f>IF($BY140&lt;&gt;"",$BY140,IF($D140="","",IFERROR(INDEX('BAZA PRAC'!$E$4:$E$61,MATCH($D140,'BAZA PRAC'!$D$4:$D$61,0)),"")))</f>
        <v/>
      </c>
      <c r="F140" s="22" t="n"/>
      <c r="G140" s="23" t="n"/>
      <c r="H140" s="23" t="n"/>
      <c r="I140" s="23" t="n"/>
      <c r="J140" s="28">
        <f>IF($D140="","",N(G140)+N(H140)+N(I140))</f>
        <v/>
      </c>
      <c r="K140" s="28">
        <f>IF($D140="","",N(F140)*J140)</f>
        <v/>
      </c>
      <c r="L140" s="25" t="n"/>
      <c r="M140" s="28">
        <f>IF($D140="","",K140*(1-N(L140)))</f>
        <v/>
      </c>
      <c r="N140" s="21" t="n"/>
      <c r="P140" s="26">
        <f>IFERROR(VLOOKUP($C140,USTAWIENIA!$E$2:$H$8,3,FALSE),4)</f>
        <v/>
      </c>
      <c r="Q140" s="26">
        <f>IFERROR(VLOOKUP($C140,USTAWIENIA!$E$2:$H$8,4,FALSE),58)</f>
        <v/>
      </c>
      <c r="R140" s="26">
        <f>IF(1&lt;=$Q140,INDEX('BAZA PRAC'!$D$4:$D$61,$P140-4+1),"")</f>
        <v/>
      </c>
      <c r="S140" s="26">
        <f>IF(2&lt;=$Q140,INDEX('BAZA PRAC'!$D$4:$D$61,$P140-4+2),"")</f>
        <v/>
      </c>
      <c r="T140" s="26">
        <f>IF(3&lt;=$Q140,INDEX('BAZA PRAC'!$D$4:$D$61,$P140-4+3),"")</f>
        <v/>
      </c>
      <c r="U140" s="26">
        <f>IF(4&lt;=$Q140,INDEX('BAZA PRAC'!$D$4:$D$61,$P140-4+4),"")</f>
        <v/>
      </c>
      <c r="V140" s="26">
        <f>IF(5&lt;=$Q140,INDEX('BAZA PRAC'!$D$4:$D$61,$P140-4+5),"")</f>
        <v/>
      </c>
      <c r="W140" s="26">
        <f>IF(6&lt;=$Q140,INDEX('BAZA PRAC'!$D$4:$D$61,$P140-4+6),"")</f>
        <v/>
      </c>
      <c r="X140" s="26">
        <f>IF(7&lt;=$Q140,INDEX('BAZA PRAC'!$D$4:$D$61,$P140-4+7),"")</f>
        <v/>
      </c>
      <c r="Y140" s="26">
        <f>IF(8&lt;=$Q140,INDEX('BAZA PRAC'!$D$4:$D$61,$P140-4+8),"")</f>
        <v/>
      </c>
      <c r="Z140" s="26">
        <f>IF(9&lt;=$Q140,INDEX('BAZA PRAC'!$D$4:$D$61,$P140-4+9),"")</f>
        <v/>
      </c>
      <c r="AA140" s="26">
        <f>IF(10&lt;=$Q140,INDEX('BAZA PRAC'!$D$4:$D$61,$P140-4+10),"")</f>
        <v/>
      </c>
      <c r="AB140" s="26">
        <f>IF(11&lt;=$Q140,INDEX('BAZA PRAC'!$D$4:$D$61,$P140-4+11),"")</f>
        <v/>
      </c>
      <c r="AC140" s="26">
        <f>IF(12&lt;=$Q140,INDEX('BAZA PRAC'!$D$4:$D$61,$P140-4+12),"")</f>
        <v/>
      </c>
      <c r="AD140" s="26">
        <f>IF(13&lt;=$Q140,INDEX('BAZA PRAC'!$D$4:$D$61,$P140-4+13),"")</f>
        <v/>
      </c>
      <c r="AE140" s="26">
        <f>IF(14&lt;=$Q140,INDEX('BAZA PRAC'!$D$4:$D$61,$P140-4+14),"")</f>
        <v/>
      </c>
      <c r="AF140" s="26">
        <f>IF(15&lt;=$Q140,INDEX('BAZA PRAC'!$D$4:$D$61,$P140-4+15),"")</f>
        <v/>
      </c>
      <c r="AG140" s="26">
        <f>IF(16&lt;=$Q140,INDEX('BAZA PRAC'!$D$4:$D$61,$P140-4+16),"")</f>
        <v/>
      </c>
      <c r="AH140" s="26">
        <f>IF(17&lt;=$Q140,INDEX('BAZA PRAC'!$D$4:$D$61,$P140-4+17),"")</f>
        <v/>
      </c>
      <c r="AI140" s="26">
        <f>IF(18&lt;=$Q140,INDEX('BAZA PRAC'!$D$4:$D$61,$P140-4+18),"")</f>
        <v/>
      </c>
      <c r="AJ140" s="26">
        <f>IF(19&lt;=$Q140,INDEX('BAZA PRAC'!$D$4:$D$61,$P140-4+19),"")</f>
        <v/>
      </c>
      <c r="AK140" s="26">
        <f>IF(20&lt;=$Q140,INDEX('BAZA PRAC'!$D$4:$D$61,$P140-4+20),"")</f>
        <v/>
      </c>
      <c r="AL140" s="26">
        <f>IF(21&lt;=$Q140,INDEX('BAZA PRAC'!$D$4:$D$61,$P140-4+21),"")</f>
        <v/>
      </c>
      <c r="AM140" s="26">
        <f>IF(22&lt;=$Q140,INDEX('BAZA PRAC'!$D$4:$D$61,$P140-4+22),"")</f>
        <v/>
      </c>
      <c r="AN140" s="26">
        <f>IF(23&lt;=$Q140,INDEX('BAZA PRAC'!$D$4:$D$61,$P140-4+23),"")</f>
        <v/>
      </c>
      <c r="AO140" s="26">
        <f>IF(24&lt;=$Q140,INDEX('BAZA PRAC'!$D$4:$D$61,$P140-4+24),"")</f>
        <v/>
      </c>
      <c r="AP140" s="26">
        <f>IF(25&lt;=$Q140,INDEX('BAZA PRAC'!$D$4:$D$61,$P140-4+25),"")</f>
        <v/>
      </c>
      <c r="AQ140" s="26">
        <f>IF(26&lt;=$Q140,INDEX('BAZA PRAC'!$D$4:$D$61,$P140-4+26),"")</f>
        <v/>
      </c>
      <c r="AR140" s="26">
        <f>IF(27&lt;=$Q140,INDEX('BAZA PRAC'!$D$4:$D$61,$P140-4+27),"")</f>
        <v/>
      </c>
      <c r="AS140" s="26">
        <f>IF(28&lt;=$Q140,INDEX('BAZA PRAC'!$D$4:$D$61,$P140-4+28),"")</f>
        <v/>
      </c>
      <c r="AT140" s="26">
        <f>IF(29&lt;=$Q140,INDEX('BAZA PRAC'!$D$4:$D$61,$P140-4+29),"")</f>
        <v/>
      </c>
      <c r="AU140" s="26">
        <f>IF(30&lt;=$Q140,INDEX('BAZA PRAC'!$D$4:$D$61,$P140-4+30),"")</f>
        <v/>
      </c>
      <c r="AV140" s="26">
        <f>IF(31&lt;=$Q140,INDEX('BAZA PRAC'!$D$4:$D$61,$P140-4+31),"")</f>
        <v/>
      </c>
      <c r="AW140" s="26">
        <f>IF(32&lt;=$Q140,INDEX('BAZA PRAC'!$D$4:$D$61,$P140-4+32),"")</f>
        <v/>
      </c>
      <c r="AX140" s="26">
        <f>IF(33&lt;=$Q140,INDEX('BAZA PRAC'!$D$4:$D$61,$P140-4+33),"")</f>
        <v/>
      </c>
      <c r="AY140" s="26">
        <f>IF(34&lt;=$Q140,INDEX('BAZA PRAC'!$D$4:$D$61,$P140-4+34),"")</f>
        <v/>
      </c>
      <c r="AZ140" s="26">
        <f>IF(35&lt;=$Q140,INDEX('BAZA PRAC'!$D$4:$D$61,$P140-4+35),"")</f>
        <v/>
      </c>
      <c r="BA140" s="26">
        <f>IF(36&lt;=$Q140,INDEX('BAZA PRAC'!$D$4:$D$61,$P140-4+36),"")</f>
        <v/>
      </c>
      <c r="BB140" s="26">
        <f>IF(37&lt;=$Q140,INDEX('BAZA PRAC'!$D$4:$D$61,$P140-4+37),"")</f>
        <v/>
      </c>
      <c r="BC140" s="26">
        <f>IF(38&lt;=$Q140,INDEX('BAZA PRAC'!$D$4:$D$61,$P140-4+38),"")</f>
        <v/>
      </c>
      <c r="BD140" s="26">
        <f>IF(39&lt;=$Q140,INDEX('BAZA PRAC'!$D$4:$D$61,$P140-4+39),"")</f>
        <v/>
      </c>
      <c r="BE140" s="26">
        <f>IF(40&lt;=$Q140,INDEX('BAZA PRAC'!$D$4:$D$61,$P140-4+40),"")</f>
        <v/>
      </c>
      <c r="BF140" s="26">
        <f>IF(41&lt;=$Q140,INDEX('BAZA PRAC'!$D$4:$D$61,$P140-4+41),"")</f>
        <v/>
      </c>
      <c r="BG140" s="26">
        <f>IF(42&lt;=$Q140,INDEX('BAZA PRAC'!$D$4:$D$61,$P140-4+42),"")</f>
        <v/>
      </c>
      <c r="BH140" s="26">
        <f>IF(43&lt;=$Q140,INDEX('BAZA PRAC'!$D$4:$D$61,$P140-4+43),"")</f>
        <v/>
      </c>
      <c r="BI140" s="26">
        <f>IF(44&lt;=$Q140,INDEX('BAZA PRAC'!$D$4:$D$61,$P140-4+44),"")</f>
        <v/>
      </c>
      <c r="BJ140" s="26">
        <f>IF(45&lt;=$Q140,INDEX('BAZA PRAC'!$D$4:$D$61,$P140-4+45),"")</f>
        <v/>
      </c>
      <c r="BK140" s="26">
        <f>IF(46&lt;=$Q140,INDEX('BAZA PRAC'!$D$4:$D$61,$P140-4+46),"")</f>
        <v/>
      </c>
      <c r="BL140" s="26">
        <f>IF(47&lt;=$Q140,INDEX('BAZA PRAC'!$D$4:$D$61,$P140-4+47),"")</f>
        <v/>
      </c>
      <c r="BM140" s="26">
        <f>IF(48&lt;=$Q140,INDEX('BAZA PRAC'!$D$4:$D$61,$P140-4+48),"")</f>
        <v/>
      </c>
      <c r="BN140" s="26">
        <f>IF(49&lt;=$Q140,INDEX('BAZA PRAC'!$D$4:$D$61,$P140-4+49),"")</f>
        <v/>
      </c>
      <c r="BO140" s="26">
        <f>IF(50&lt;=$Q140,INDEX('BAZA PRAC'!$D$4:$D$61,$P140-4+50),"")</f>
        <v/>
      </c>
      <c r="BP140" s="26">
        <f>IF(51&lt;=$Q140,INDEX('BAZA PRAC'!$D$4:$D$61,$P140-4+51),"")</f>
        <v/>
      </c>
      <c r="BQ140" s="26">
        <f>IF(52&lt;=$Q140,INDEX('BAZA PRAC'!$D$4:$D$61,$P140-4+52),"")</f>
        <v/>
      </c>
      <c r="BR140" s="26">
        <f>IF(53&lt;=$Q140,INDEX('BAZA PRAC'!$D$4:$D$61,$P140-4+53),"")</f>
        <v/>
      </c>
      <c r="BS140" s="26">
        <f>IF(54&lt;=$Q140,INDEX('BAZA PRAC'!$D$4:$D$61,$P140-4+54),"")</f>
        <v/>
      </c>
      <c r="BT140" s="26">
        <f>IF(55&lt;=$Q140,INDEX('BAZA PRAC'!$D$4:$D$61,$P140-4+55),"")</f>
        <v/>
      </c>
      <c r="BU140" s="26">
        <f>IF(56&lt;=$Q140,INDEX('BAZA PRAC'!$D$4:$D$61,$P140-4+56),"")</f>
        <v/>
      </c>
      <c r="BV140" s="26">
        <f>IF(57&lt;=$Q140,INDEX('BAZA PRAC'!$D$4:$D$61,$P140-4+57),"")</f>
        <v/>
      </c>
      <c r="BW140" s="26">
        <f>IF(58&lt;=$Q140,INDEX('BAZA PRAC'!$D$4:$D$61,$P140-4+58),"")</f>
        <v/>
      </c>
      <c r="BX140" s="20" t="n"/>
      <c r="BY140" s="20" t="n"/>
    </row>
    <row r="141">
      <c r="A141" s="19">
        <f>IF($D141="","",COUNTA($D$11:$D141))</f>
        <v/>
      </c>
      <c r="B141" s="19">
        <f>IF($BX141&lt;&gt;"",$BX141,IF($D141="","",IFERROR(INDEX('BAZA PRAC'!$A$4:$A$61,MATCH($D141,'BAZA PRAC'!$D$4:$D$61,0)),"")))</f>
        <v/>
      </c>
      <c r="C141" s="20" t="n"/>
      <c r="D141" s="21" t="n"/>
      <c r="E141" s="19">
        <f>IF($BY141&lt;&gt;"",$BY141,IF($D141="","",IFERROR(INDEX('BAZA PRAC'!$E$4:$E$61,MATCH($D141,'BAZA PRAC'!$D$4:$D$61,0)),"")))</f>
        <v/>
      </c>
      <c r="F141" s="22" t="n"/>
      <c r="G141" s="23" t="n"/>
      <c r="H141" s="23" t="n"/>
      <c r="I141" s="23" t="n"/>
      <c r="J141" s="24">
        <f>IF($D141="","",N(G141)+N(H141)+N(I141))</f>
        <v/>
      </c>
      <c r="K141" s="24">
        <f>IF($D141="","",N(F141)*J141)</f>
        <v/>
      </c>
      <c r="L141" s="25" t="n"/>
      <c r="M141" s="24">
        <f>IF($D141="","",K141*(1-N(L141)))</f>
        <v/>
      </c>
      <c r="N141" s="21" t="n"/>
      <c r="P141" s="26">
        <f>IFERROR(VLOOKUP($C141,USTAWIENIA!$E$2:$H$8,3,FALSE),4)</f>
        <v/>
      </c>
      <c r="Q141" s="26">
        <f>IFERROR(VLOOKUP($C141,USTAWIENIA!$E$2:$H$8,4,FALSE),58)</f>
        <v/>
      </c>
      <c r="R141" s="26">
        <f>IF(1&lt;=$Q141,INDEX('BAZA PRAC'!$D$4:$D$61,$P141-4+1),"")</f>
        <v/>
      </c>
      <c r="S141" s="26">
        <f>IF(2&lt;=$Q141,INDEX('BAZA PRAC'!$D$4:$D$61,$P141-4+2),"")</f>
        <v/>
      </c>
      <c r="T141" s="26">
        <f>IF(3&lt;=$Q141,INDEX('BAZA PRAC'!$D$4:$D$61,$P141-4+3),"")</f>
        <v/>
      </c>
      <c r="U141" s="26">
        <f>IF(4&lt;=$Q141,INDEX('BAZA PRAC'!$D$4:$D$61,$P141-4+4),"")</f>
        <v/>
      </c>
      <c r="V141" s="26">
        <f>IF(5&lt;=$Q141,INDEX('BAZA PRAC'!$D$4:$D$61,$P141-4+5),"")</f>
        <v/>
      </c>
      <c r="W141" s="26">
        <f>IF(6&lt;=$Q141,INDEX('BAZA PRAC'!$D$4:$D$61,$P141-4+6),"")</f>
        <v/>
      </c>
      <c r="X141" s="26">
        <f>IF(7&lt;=$Q141,INDEX('BAZA PRAC'!$D$4:$D$61,$P141-4+7),"")</f>
        <v/>
      </c>
      <c r="Y141" s="26">
        <f>IF(8&lt;=$Q141,INDEX('BAZA PRAC'!$D$4:$D$61,$P141-4+8),"")</f>
        <v/>
      </c>
      <c r="Z141" s="26">
        <f>IF(9&lt;=$Q141,INDEX('BAZA PRAC'!$D$4:$D$61,$P141-4+9),"")</f>
        <v/>
      </c>
      <c r="AA141" s="26">
        <f>IF(10&lt;=$Q141,INDEX('BAZA PRAC'!$D$4:$D$61,$P141-4+10),"")</f>
        <v/>
      </c>
      <c r="AB141" s="26">
        <f>IF(11&lt;=$Q141,INDEX('BAZA PRAC'!$D$4:$D$61,$P141-4+11),"")</f>
        <v/>
      </c>
      <c r="AC141" s="26">
        <f>IF(12&lt;=$Q141,INDEX('BAZA PRAC'!$D$4:$D$61,$P141-4+12),"")</f>
        <v/>
      </c>
      <c r="AD141" s="26">
        <f>IF(13&lt;=$Q141,INDEX('BAZA PRAC'!$D$4:$D$61,$P141-4+13),"")</f>
        <v/>
      </c>
      <c r="AE141" s="26">
        <f>IF(14&lt;=$Q141,INDEX('BAZA PRAC'!$D$4:$D$61,$P141-4+14),"")</f>
        <v/>
      </c>
      <c r="AF141" s="26">
        <f>IF(15&lt;=$Q141,INDEX('BAZA PRAC'!$D$4:$D$61,$P141-4+15),"")</f>
        <v/>
      </c>
      <c r="AG141" s="26">
        <f>IF(16&lt;=$Q141,INDEX('BAZA PRAC'!$D$4:$D$61,$P141-4+16),"")</f>
        <v/>
      </c>
      <c r="AH141" s="26">
        <f>IF(17&lt;=$Q141,INDEX('BAZA PRAC'!$D$4:$D$61,$P141-4+17),"")</f>
        <v/>
      </c>
      <c r="AI141" s="26">
        <f>IF(18&lt;=$Q141,INDEX('BAZA PRAC'!$D$4:$D$61,$P141-4+18),"")</f>
        <v/>
      </c>
      <c r="AJ141" s="26">
        <f>IF(19&lt;=$Q141,INDEX('BAZA PRAC'!$D$4:$D$61,$P141-4+19),"")</f>
        <v/>
      </c>
      <c r="AK141" s="26">
        <f>IF(20&lt;=$Q141,INDEX('BAZA PRAC'!$D$4:$D$61,$P141-4+20),"")</f>
        <v/>
      </c>
      <c r="AL141" s="26">
        <f>IF(21&lt;=$Q141,INDEX('BAZA PRAC'!$D$4:$D$61,$P141-4+21),"")</f>
        <v/>
      </c>
      <c r="AM141" s="26">
        <f>IF(22&lt;=$Q141,INDEX('BAZA PRAC'!$D$4:$D$61,$P141-4+22),"")</f>
        <v/>
      </c>
      <c r="AN141" s="26">
        <f>IF(23&lt;=$Q141,INDEX('BAZA PRAC'!$D$4:$D$61,$P141-4+23),"")</f>
        <v/>
      </c>
      <c r="AO141" s="26">
        <f>IF(24&lt;=$Q141,INDEX('BAZA PRAC'!$D$4:$D$61,$P141-4+24),"")</f>
        <v/>
      </c>
      <c r="AP141" s="26">
        <f>IF(25&lt;=$Q141,INDEX('BAZA PRAC'!$D$4:$D$61,$P141-4+25),"")</f>
        <v/>
      </c>
      <c r="AQ141" s="26">
        <f>IF(26&lt;=$Q141,INDEX('BAZA PRAC'!$D$4:$D$61,$P141-4+26),"")</f>
        <v/>
      </c>
      <c r="AR141" s="26">
        <f>IF(27&lt;=$Q141,INDEX('BAZA PRAC'!$D$4:$D$61,$P141-4+27),"")</f>
        <v/>
      </c>
      <c r="AS141" s="26">
        <f>IF(28&lt;=$Q141,INDEX('BAZA PRAC'!$D$4:$D$61,$P141-4+28),"")</f>
        <v/>
      </c>
      <c r="AT141" s="26">
        <f>IF(29&lt;=$Q141,INDEX('BAZA PRAC'!$D$4:$D$61,$P141-4+29),"")</f>
        <v/>
      </c>
      <c r="AU141" s="26">
        <f>IF(30&lt;=$Q141,INDEX('BAZA PRAC'!$D$4:$D$61,$P141-4+30),"")</f>
        <v/>
      </c>
      <c r="AV141" s="26">
        <f>IF(31&lt;=$Q141,INDEX('BAZA PRAC'!$D$4:$D$61,$P141-4+31),"")</f>
        <v/>
      </c>
      <c r="AW141" s="26">
        <f>IF(32&lt;=$Q141,INDEX('BAZA PRAC'!$D$4:$D$61,$P141-4+32),"")</f>
        <v/>
      </c>
      <c r="AX141" s="26">
        <f>IF(33&lt;=$Q141,INDEX('BAZA PRAC'!$D$4:$D$61,$P141-4+33),"")</f>
        <v/>
      </c>
      <c r="AY141" s="26">
        <f>IF(34&lt;=$Q141,INDEX('BAZA PRAC'!$D$4:$D$61,$P141-4+34),"")</f>
        <v/>
      </c>
      <c r="AZ141" s="26">
        <f>IF(35&lt;=$Q141,INDEX('BAZA PRAC'!$D$4:$D$61,$P141-4+35),"")</f>
        <v/>
      </c>
      <c r="BA141" s="26">
        <f>IF(36&lt;=$Q141,INDEX('BAZA PRAC'!$D$4:$D$61,$P141-4+36),"")</f>
        <v/>
      </c>
      <c r="BB141" s="26">
        <f>IF(37&lt;=$Q141,INDEX('BAZA PRAC'!$D$4:$D$61,$P141-4+37),"")</f>
        <v/>
      </c>
      <c r="BC141" s="26">
        <f>IF(38&lt;=$Q141,INDEX('BAZA PRAC'!$D$4:$D$61,$P141-4+38),"")</f>
        <v/>
      </c>
      <c r="BD141" s="26">
        <f>IF(39&lt;=$Q141,INDEX('BAZA PRAC'!$D$4:$D$61,$P141-4+39),"")</f>
        <v/>
      </c>
      <c r="BE141" s="26">
        <f>IF(40&lt;=$Q141,INDEX('BAZA PRAC'!$D$4:$D$61,$P141-4+40),"")</f>
        <v/>
      </c>
      <c r="BF141" s="26">
        <f>IF(41&lt;=$Q141,INDEX('BAZA PRAC'!$D$4:$D$61,$P141-4+41),"")</f>
        <v/>
      </c>
      <c r="BG141" s="26">
        <f>IF(42&lt;=$Q141,INDEX('BAZA PRAC'!$D$4:$D$61,$P141-4+42),"")</f>
        <v/>
      </c>
      <c r="BH141" s="26">
        <f>IF(43&lt;=$Q141,INDEX('BAZA PRAC'!$D$4:$D$61,$P141-4+43),"")</f>
        <v/>
      </c>
      <c r="BI141" s="26">
        <f>IF(44&lt;=$Q141,INDEX('BAZA PRAC'!$D$4:$D$61,$P141-4+44),"")</f>
        <v/>
      </c>
      <c r="BJ141" s="26">
        <f>IF(45&lt;=$Q141,INDEX('BAZA PRAC'!$D$4:$D$61,$P141-4+45),"")</f>
        <v/>
      </c>
      <c r="BK141" s="26">
        <f>IF(46&lt;=$Q141,INDEX('BAZA PRAC'!$D$4:$D$61,$P141-4+46),"")</f>
        <v/>
      </c>
      <c r="BL141" s="26">
        <f>IF(47&lt;=$Q141,INDEX('BAZA PRAC'!$D$4:$D$61,$P141-4+47),"")</f>
        <v/>
      </c>
      <c r="BM141" s="26">
        <f>IF(48&lt;=$Q141,INDEX('BAZA PRAC'!$D$4:$D$61,$P141-4+48),"")</f>
        <v/>
      </c>
      <c r="BN141" s="26">
        <f>IF(49&lt;=$Q141,INDEX('BAZA PRAC'!$D$4:$D$61,$P141-4+49),"")</f>
        <v/>
      </c>
      <c r="BO141" s="26">
        <f>IF(50&lt;=$Q141,INDEX('BAZA PRAC'!$D$4:$D$61,$P141-4+50),"")</f>
        <v/>
      </c>
      <c r="BP141" s="26">
        <f>IF(51&lt;=$Q141,INDEX('BAZA PRAC'!$D$4:$D$61,$P141-4+51),"")</f>
        <v/>
      </c>
      <c r="BQ141" s="26">
        <f>IF(52&lt;=$Q141,INDEX('BAZA PRAC'!$D$4:$D$61,$P141-4+52),"")</f>
        <v/>
      </c>
      <c r="BR141" s="26">
        <f>IF(53&lt;=$Q141,INDEX('BAZA PRAC'!$D$4:$D$61,$P141-4+53),"")</f>
        <v/>
      </c>
      <c r="BS141" s="26">
        <f>IF(54&lt;=$Q141,INDEX('BAZA PRAC'!$D$4:$D$61,$P141-4+54),"")</f>
        <v/>
      </c>
      <c r="BT141" s="26">
        <f>IF(55&lt;=$Q141,INDEX('BAZA PRAC'!$D$4:$D$61,$P141-4+55),"")</f>
        <v/>
      </c>
      <c r="BU141" s="26">
        <f>IF(56&lt;=$Q141,INDEX('BAZA PRAC'!$D$4:$D$61,$P141-4+56),"")</f>
        <v/>
      </c>
      <c r="BV141" s="26">
        <f>IF(57&lt;=$Q141,INDEX('BAZA PRAC'!$D$4:$D$61,$P141-4+57),"")</f>
        <v/>
      </c>
      <c r="BW141" s="26">
        <f>IF(58&lt;=$Q141,INDEX('BAZA PRAC'!$D$4:$D$61,$P141-4+58),"")</f>
        <v/>
      </c>
      <c r="BX141" s="20" t="n"/>
      <c r="BY141" s="20" t="n"/>
    </row>
    <row r="142">
      <c r="A142" s="27">
        <f>IF($D142="","",COUNTA($D$11:$D142))</f>
        <v/>
      </c>
      <c r="B142" s="27">
        <f>IF($BX142&lt;&gt;"",$BX142,IF($D142="","",IFERROR(INDEX('BAZA PRAC'!$A$4:$A$61,MATCH($D142,'BAZA PRAC'!$D$4:$D$61,0)),"")))</f>
        <v/>
      </c>
      <c r="C142" s="20" t="n"/>
      <c r="D142" s="21" t="n"/>
      <c r="E142" s="27">
        <f>IF($BY142&lt;&gt;"",$BY142,IF($D142="","",IFERROR(INDEX('BAZA PRAC'!$E$4:$E$61,MATCH($D142,'BAZA PRAC'!$D$4:$D$61,0)),"")))</f>
        <v/>
      </c>
      <c r="F142" s="22" t="n"/>
      <c r="G142" s="23" t="n"/>
      <c r="H142" s="23" t="n"/>
      <c r="I142" s="23" t="n"/>
      <c r="J142" s="28">
        <f>IF($D142="","",N(G142)+N(H142)+N(I142))</f>
        <v/>
      </c>
      <c r="K142" s="28">
        <f>IF($D142="","",N(F142)*J142)</f>
        <v/>
      </c>
      <c r="L142" s="25" t="n"/>
      <c r="M142" s="28">
        <f>IF($D142="","",K142*(1-N(L142)))</f>
        <v/>
      </c>
      <c r="N142" s="21" t="n"/>
      <c r="P142" s="26">
        <f>IFERROR(VLOOKUP($C142,USTAWIENIA!$E$2:$H$8,3,FALSE),4)</f>
        <v/>
      </c>
      <c r="Q142" s="26">
        <f>IFERROR(VLOOKUP($C142,USTAWIENIA!$E$2:$H$8,4,FALSE),58)</f>
        <v/>
      </c>
      <c r="R142" s="26">
        <f>IF(1&lt;=$Q142,INDEX('BAZA PRAC'!$D$4:$D$61,$P142-4+1),"")</f>
        <v/>
      </c>
      <c r="S142" s="26">
        <f>IF(2&lt;=$Q142,INDEX('BAZA PRAC'!$D$4:$D$61,$P142-4+2),"")</f>
        <v/>
      </c>
      <c r="T142" s="26">
        <f>IF(3&lt;=$Q142,INDEX('BAZA PRAC'!$D$4:$D$61,$P142-4+3),"")</f>
        <v/>
      </c>
      <c r="U142" s="26">
        <f>IF(4&lt;=$Q142,INDEX('BAZA PRAC'!$D$4:$D$61,$P142-4+4),"")</f>
        <v/>
      </c>
      <c r="V142" s="26">
        <f>IF(5&lt;=$Q142,INDEX('BAZA PRAC'!$D$4:$D$61,$P142-4+5),"")</f>
        <v/>
      </c>
      <c r="W142" s="26">
        <f>IF(6&lt;=$Q142,INDEX('BAZA PRAC'!$D$4:$D$61,$P142-4+6),"")</f>
        <v/>
      </c>
      <c r="X142" s="26">
        <f>IF(7&lt;=$Q142,INDEX('BAZA PRAC'!$D$4:$D$61,$P142-4+7),"")</f>
        <v/>
      </c>
      <c r="Y142" s="26">
        <f>IF(8&lt;=$Q142,INDEX('BAZA PRAC'!$D$4:$D$61,$P142-4+8),"")</f>
        <v/>
      </c>
      <c r="Z142" s="26">
        <f>IF(9&lt;=$Q142,INDEX('BAZA PRAC'!$D$4:$D$61,$P142-4+9),"")</f>
        <v/>
      </c>
      <c r="AA142" s="26">
        <f>IF(10&lt;=$Q142,INDEX('BAZA PRAC'!$D$4:$D$61,$P142-4+10),"")</f>
        <v/>
      </c>
      <c r="AB142" s="26">
        <f>IF(11&lt;=$Q142,INDEX('BAZA PRAC'!$D$4:$D$61,$P142-4+11),"")</f>
        <v/>
      </c>
      <c r="AC142" s="26">
        <f>IF(12&lt;=$Q142,INDEX('BAZA PRAC'!$D$4:$D$61,$P142-4+12),"")</f>
        <v/>
      </c>
      <c r="AD142" s="26">
        <f>IF(13&lt;=$Q142,INDEX('BAZA PRAC'!$D$4:$D$61,$P142-4+13),"")</f>
        <v/>
      </c>
      <c r="AE142" s="26">
        <f>IF(14&lt;=$Q142,INDEX('BAZA PRAC'!$D$4:$D$61,$P142-4+14),"")</f>
        <v/>
      </c>
      <c r="AF142" s="26">
        <f>IF(15&lt;=$Q142,INDEX('BAZA PRAC'!$D$4:$D$61,$P142-4+15),"")</f>
        <v/>
      </c>
      <c r="AG142" s="26">
        <f>IF(16&lt;=$Q142,INDEX('BAZA PRAC'!$D$4:$D$61,$P142-4+16),"")</f>
        <v/>
      </c>
      <c r="AH142" s="26">
        <f>IF(17&lt;=$Q142,INDEX('BAZA PRAC'!$D$4:$D$61,$P142-4+17),"")</f>
        <v/>
      </c>
      <c r="AI142" s="26">
        <f>IF(18&lt;=$Q142,INDEX('BAZA PRAC'!$D$4:$D$61,$P142-4+18),"")</f>
        <v/>
      </c>
      <c r="AJ142" s="26">
        <f>IF(19&lt;=$Q142,INDEX('BAZA PRAC'!$D$4:$D$61,$P142-4+19),"")</f>
        <v/>
      </c>
      <c r="AK142" s="26">
        <f>IF(20&lt;=$Q142,INDEX('BAZA PRAC'!$D$4:$D$61,$P142-4+20),"")</f>
        <v/>
      </c>
      <c r="AL142" s="26">
        <f>IF(21&lt;=$Q142,INDEX('BAZA PRAC'!$D$4:$D$61,$P142-4+21),"")</f>
        <v/>
      </c>
      <c r="AM142" s="26">
        <f>IF(22&lt;=$Q142,INDEX('BAZA PRAC'!$D$4:$D$61,$P142-4+22),"")</f>
        <v/>
      </c>
      <c r="AN142" s="26">
        <f>IF(23&lt;=$Q142,INDEX('BAZA PRAC'!$D$4:$D$61,$P142-4+23),"")</f>
        <v/>
      </c>
      <c r="AO142" s="26">
        <f>IF(24&lt;=$Q142,INDEX('BAZA PRAC'!$D$4:$D$61,$P142-4+24),"")</f>
        <v/>
      </c>
      <c r="AP142" s="26">
        <f>IF(25&lt;=$Q142,INDEX('BAZA PRAC'!$D$4:$D$61,$P142-4+25),"")</f>
        <v/>
      </c>
      <c r="AQ142" s="26">
        <f>IF(26&lt;=$Q142,INDEX('BAZA PRAC'!$D$4:$D$61,$P142-4+26),"")</f>
        <v/>
      </c>
      <c r="AR142" s="26">
        <f>IF(27&lt;=$Q142,INDEX('BAZA PRAC'!$D$4:$D$61,$P142-4+27),"")</f>
        <v/>
      </c>
      <c r="AS142" s="26">
        <f>IF(28&lt;=$Q142,INDEX('BAZA PRAC'!$D$4:$D$61,$P142-4+28),"")</f>
        <v/>
      </c>
      <c r="AT142" s="26">
        <f>IF(29&lt;=$Q142,INDEX('BAZA PRAC'!$D$4:$D$61,$P142-4+29),"")</f>
        <v/>
      </c>
      <c r="AU142" s="26">
        <f>IF(30&lt;=$Q142,INDEX('BAZA PRAC'!$D$4:$D$61,$P142-4+30),"")</f>
        <v/>
      </c>
      <c r="AV142" s="26">
        <f>IF(31&lt;=$Q142,INDEX('BAZA PRAC'!$D$4:$D$61,$P142-4+31),"")</f>
        <v/>
      </c>
      <c r="AW142" s="26">
        <f>IF(32&lt;=$Q142,INDEX('BAZA PRAC'!$D$4:$D$61,$P142-4+32),"")</f>
        <v/>
      </c>
      <c r="AX142" s="26">
        <f>IF(33&lt;=$Q142,INDEX('BAZA PRAC'!$D$4:$D$61,$P142-4+33),"")</f>
        <v/>
      </c>
      <c r="AY142" s="26">
        <f>IF(34&lt;=$Q142,INDEX('BAZA PRAC'!$D$4:$D$61,$P142-4+34),"")</f>
        <v/>
      </c>
      <c r="AZ142" s="26">
        <f>IF(35&lt;=$Q142,INDEX('BAZA PRAC'!$D$4:$D$61,$P142-4+35),"")</f>
        <v/>
      </c>
      <c r="BA142" s="26">
        <f>IF(36&lt;=$Q142,INDEX('BAZA PRAC'!$D$4:$D$61,$P142-4+36),"")</f>
        <v/>
      </c>
      <c r="BB142" s="26">
        <f>IF(37&lt;=$Q142,INDEX('BAZA PRAC'!$D$4:$D$61,$P142-4+37),"")</f>
        <v/>
      </c>
      <c r="BC142" s="26">
        <f>IF(38&lt;=$Q142,INDEX('BAZA PRAC'!$D$4:$D$61,$P142-4+38),"")</f>
        <v/>
      </c>
      <c r="BD142" s="26">
        <f>IF(39&lt;=$Q142,INDEX('BAZA PRAC'!$D$4:$D$61,$P142-4+39),"")</f>
        <v/>
      </c>
      <c r="BE142" s="26">
        <f>IF(40&lt;=$Q142,INDEX('BAZA PRAC'!$D$4:$D$61,$P142-4+40),"")</f>
        <v/>
      </c>
      <c r="BF142" s="26">
        <f>IF(41&lt;=$Q142,INDEX('BAZA PRAC'!$D$4:$D$61,$P142-4+41),"")</f>
        <v/>
      </c>
      <c r="BG142" s="26">
        <f>IF(42&lt;=$Q142,INDEX('BAZA PRAC'!$D$4:$D$61,$P142-4+42),"")</f>
        <v/>
      </c>
      <c r="BH142" s="26">
        <f>IF(43&lt;=$Q142,INDEX('BAZA PRAC'!$D$4:$D$61,$P142-4+43),"")</f>
        <v/>
      </c>
      <c r="BI142" s="26">
        <f>IF(44&lt;=$Q142,INDEX('BAZA PRAC'!$D$4:$D$61,$P142-4+44),"")</f>
        <v/>
      </c>
      <c r="BJ142" s="26">
        <f>IF(45&lt;=$Q142,INDEX('BAZA PRAC'!$D$4:$D$61,$P142-4+45),"")</f>
        <v/>
      </c>
      <c r="BK142" s="26">
        <f>IF(46&lt;=$Q142,INDEX('BAZA PRAC'!$D$4:$D$61,$P142-4+46),"")</f>
        <v/>
      </c>
      <c r="BL142" s="26">
        <f>IF(47&lt;=$Q142,INDEX('BAZA PRAC'!$D$4:$D$61,$P142-4+47),"")</f>
        <v/>
      </c>
      <c r="BM142" s="26">
        <f>IF(48&lt;=$Q142,INDEX('BAZA PRAC'!$D$4:$D$61,$P142-4+48),"")</f>
        <v/>
      </c>
      <c r="BN142" s="26">
        <f>IF(49&lt;=$Q142,INDEX('BAZA PRAC'!$D$4:$D$61,$P142-4+49),"")</f>
        <v/>
      </c>
      <c r="BO142" s="26">
        <f>IF(50&lt;=$Q142,INDEX('BAZA PRAC'!$D$4:$D$61,$P142-4+50),"")</f>
        <v/>
      </c>
      <c r="BP142" s="26">
        <f>IF(51&lt;=$Q142,INDEX('BAZA PRAC'!$D$4:$D$61,$P142-4+51),"")</f>
        <v/>
      </c>
      <c r="BQ142" s="26">
        <f>IF(52&lt;=$Q142,INDEX('BAZA PRAC'!$D$4:$D$61,$P142-4+52),"")</f>
        <v/>
      </c>
      <c r="BR142" s="26">
        <f>IF(53&lt;=$Q142,INDEX('BAZA PRAC'!$D$4:$D$61,$P142-4+53),"")</f>
        <v/>
      </c>
      <c r="BS142" s="26">
        <f>IF(54&lt;=$Q142,INDEX('BAZA PRAC'!$D$4:$D$61,$P142-4+54),"")</f>
        <v/>
      </c>
      <c r="BT142" s="26">
        <f>IF(55&lt;=$Q142,INDEX('BAZA PRAC'!$D$4:$D$61,$P142-4+55),"")</f>
        <v/>
      </c>
      <c r="BU142" s="26">
        <f>IF(56&lt;=$Q142,INDEX('BAZA PRAC'!$D$4:$D$61,$P142-4+56),"")</f>
        <v/>
      </c>
      <c r="BV142" s="26">
        <f>IF(57&lt;=$Q142,INDEX('BAZA PRAC'!$D$4:$D$61,$P142-4+57),"")</f>
        <v/>
      </c>
      <c r="BW142" s="26">
        <f>IF(58&lt;=$Q142,INDEX('BAZA PRAC'!$D$4:$D$61,$P142-4+58),"")</f>
        <v/>
      </c>
      <c r="BX142" s="20" t="n"/>
      <c r="BY142" s="20" t="n"/>
    </row>
    <row r="143">
      <c r="A143" s="19">
        <f>IF($D143="","",COUNTA($D$11:$D143))</f>
        <v/>
      </c>
      <c r="B143" s="19">
        <f>IF($BX143&lt;&gt;"",$BX143,IF($D143="","",IFERROR(INDEX('BAZA PRAC'!$A$4:$A$61,MATCH($D143,'BAZA PRAC'!$D$4:$D$61,0)),"")))</f>
        <v/>
      </c>
      <c r="C143" s="20" t="n"/>
      <c r="D143" s="21" t="n"/>
      <c r="E143" s="19">
        <f>IF($BY143&lt;&gt;"",$BY143,IF($D143="","",IFERROR(INDEX('BAZA PRAC'!$E$4:$E$61,MATCH($D143,'BAZA PRAC'!$D$4:$D$61,0)),"")))</f>
        <v/>
      </c>
      <c r="F143" s="22" t="n"/>
      <c r="G143" s="23" t="n"/>
      <c r="H143" s="23" t="n"/>
      <c r="I143" s="23" t="n"/>
      <c r="J143" s="24">
        <f>IF($D143="","",N(G143)+N(H143)+N(I143))</f>
        <v/>
      </c>
      <c r="K143" s="24">
        <f>IF($D143="","",N(F143)*J143)</f>
        <v/>
      </c>
      <c r="L143" s="25" t="n"/>
      <c r="M143" s="24">
        <f>IF($D143="","",K143*(1-N(L143)))</f>
        <v/>
      </c>
      <c r="N143" s="21" t="n"/>
      <c r="P143" s="26">
        <f>IFERROR(VLOOKUP($C143,USTAWIENIA!$E$2:$H$8,3,FALSE),4)</f>
        <v/>
      </c>
      <c r="Q143" s="26">
        <f>IFERROR(VLOOKUP($C143,USTAWIENIA!$E$2:$H$8,4,FALSE),58)</f>
        <v/>
      </c>
      <c r="R143" s="26">
        <f>IF(1&lt;=$Q143,INDEX('BAZA PRAC'!$D$4:$D$61,$P143-4+1),"")</f>
        <v/>
      </c>
      <c r="S143" s="26">
        <f>IF(2&lt;=$Q143,INDEX('BAZA PRAC'!$D$4:$D$61,$P143-4+2),"")</f>
        <v/>
      </c>
      <c r="T143" s="26">
        <f>IF(3&lt;=$Q143,INDEX('BAZA PRAC'!$D$4:$D$61,$P143-4+3),"")</f>
        <v/>
      </c>
      <c r="U143" s="26">
        <f>IF(4&lt;=$Q143,INDEX('BAZA PRAC'!$D$4:$D$61,$P143-4+4),"")</f>
        <v/>
      </c>
      <c r="V143" s="26">
        <f>IF(5&lt;=$Q143,INDEX('BAZA PRAC'!$D$4:$D$61,$P143-4+5),"")</f>
        <v/>
      </c>
      <c r="W143" s="26">
        <f>IF(6&lt;=$Q143,INDEX('BAZA PRAC'!$D$4:$D$61,$P143-4+6),"")</f>
        <v/>
      </c>
      <c r="X143" s="26">
        <f>IF(7&lt;=$Q143,INDEX('BAZA PRAC'!$D$4:$D$61,$P143-4+7),"")</f>
        <v/>
      </c>
      <c r="Y143" s="26">
        <f>IF(8&lt;=$Q143,INDEX('BAZA PRAC'!$D$4:$D$61,$P143-4+8),"")</f>
        <v/>
      </c>
      <c r="Z143" s="26">
        <f>IF(9&lt;=$Q143,INDEX('BAZA PRAC'!$D$4:$D$61,$P143-4+9),"")</f>
        <v/>
      </c>
      <c r="AA143" s="26">
        <f>IF(10&lt;=$Q143,INDEX('BAZA PRAC'!$D$4:$D$61,$P143-4+10),"")</f>
        <v/>
      </c>
      <c r="AB143" s="26">
        <f>IF(11&lt;=$Q143,INDEX('BAZA PRAC'!$D$4:$D$61,$P143-4+11),"")</f>
        <v/>
      </c>
      <c r="AC143" s="26">
        <f>IF(12&lt;=$Q143,INDEX('BAZA PRAC'!$D$4:$D$61,$P143-4+12),"")</f>
        <v/>
      </c>
      <c r="AD143" s="26">
        <f>IF(13&lt;=$Q143,INDEX('BAZA PRAC'!$D$4:$D$61,$P143-4+13),"")</f>
        <v/>
      </c>
      <c r="AE143" s="26">
        <f>IF(14&lt;=$Q143,INDEX('BAZA PRAC'!$D$4:$D$61,$P143-4+14),"")</f>
        <v/>
      </c>
      <c r="AF143" s="26">
        <f>IF(15&lt;=$Q143,INDEX('BAZA PRAC'!$D$4:$D$61,$P143-4+15),"")</f>
        <v/>
      </c>
      <c r="AG143" s="26">
        <f>IF(16&lt;=$Q143,INDEX('BAZA PRAC'!$D$4:$D$61,$P143-4+16),"")</f>
        <v/>
      </c>
      <c r="AH143" s="26">
        <f>IF(17&lt;=$Q143,INDEX('BAZA PRAC'!$D$4:$D$61,$P143-4+17),"")</f>
        <v/>
      </c>
      <c r="AI143" s="26">
        <f>IF(18&lt;=$Q143,INDEX('BAZA PRAC'!$D$4:$D$61,$P143-4+18),"")</f>
        <v/>
      </c>
      <c r="AJ143" s="26">
        <f>IF(19&lt;=$Q143,INDEX('BAZA PRAC'!$D$4:$D$61,$P143-4+19),"")</f>
        <v/>
      </c>
      <c r="AK143" s="26">
        <f>IF(20&lt;=$Q143,INDEX('BAZA PRAC'!$D$4:$D$61,$P143-4+20),"")</f>
        <v/>
      </c>
      <c r="AL143" s="26">
        <f>IF(21&lt;=$Q143,INDEX('BAZA PRAC'!$D$4:$D$61,$P143-4+21),"")</f>
        <v/>
      </c>
      <c r="AM143" s="26">
        <f>IF(22&lt;=$Q143,INDEX('BAZA PRAC'!$D$4:$D$61,$P143-4+22),"")</f>
        <v/>
      </c>
      <c r="AN143" s="26">
        <f>IF(23&lt;=$Q143,INDEX('BAZA PRAC'!$D$4:$D$61,$P143-4+23),"")</f>
        <v/>
      </c>
      <c r="AO143" s="26">
        <f>IF(24&lt;=$Q143,INDEX('BAZA PRAC'!$D$4:$D$61,$P143-4+24),"")</f>
        <v/>
      </c>
      <c r="AP143" s="26">
        <f>IF(25&lt;=$Q143,INDEX('BAZA PRAC'!$D$4:$D$61,$P143-4+25),"")</f>
        <v/>
      </c>
      <c r="AQ143" s="26">
        <f>IF(26&lt;=$Q143,INDEX('BAZA PRAC'!$D$4:$D$61,$P143-4+26),"")</f>
        <v/>
      </c>
      <c r="AR143" s="26">
        <f>IF(27&lt;=$Q143,INDEX('BAZA PRAC'!$D$4:$D$61,$P143-4+27),"")</f>
        <v/>
      </c>
      <c r="AS143" s="26">
        <f>IF(28&lt;=$Q143,INDEX('BAZA PRAC'!$D$4:$D$61,$P143-4+28),"")</f>
        <v/>
      </c>
      <c r="AT143" s="26">
        <f>IF(29&lt;=$Q143,INDEX('BAZA PRAC'!$D$4:$D$61,$P143-4+29),"")</f>
        <v/>
      </c>
      <c r="AU143" s="26">
        <f>IF(30&lt;=$Q143,INDEX('BAZA PRAC'!$D$4:$D$61,$P143-4+30),"")</f>
        <v/>
      </c>
      <c r="AV143" s="26">
        <f>IF(31&lt;=$Q143,INDEX('BAZA PRAC'!$D$4:$D$61,$P143-4+31),"")</f>
        <v/>
      </c>
      <c r="AW143" s="26">
        <f>IF(32&lt;=$Q143,INDEX('BAZA PRAC'!$D$4:$D$61,$P143-4+32),"")</f>
        <v/>
      </c>
      <c r="AX143" s="26">
        <f>IF(33&lt;=$Q143,INDEX('BAZA PRAC'!$D$4:$D$61,$P143-4+33),"")</f>
        <v/>
      </c>
      <c r="AY143" s="26">
        <f>IF(34&lt;=$Q143,INDEX('BAZA PRAC'!$D$4:$D$61,$P143-4+34),"")</f>
        <v/>
      </c>
      <c r="AZ143" s="26">
        <f>IF(35&lt;=$Q143,INDEX('BAZA PRAC'!$D$4:$D$61,$P143-4+35),"")</f>
        <v/>
      </c>
      <c r="BA143" s="26">
        <f>IF(36&lt;=$Q143,INDEX('BAZA PRAC'!$D$4:$D$61,$P143-4+36),"")</f>
        <v/>
      </c>
      <c r="BB143" s="26">
        <f>IF(37&lt;=$Q143,INDEX('BAZA PRAC'!$D$4:$D$61,$P143-4+37),"")</f>
        <v/>
      </c>
      <c r="BC143" s="26">
        <f>IF(38&lt;=$Q143,INDEX('BAZA PRAC'!$D$4:$D$61,$P143-4+38),"")</f>
        <v/>
      </c>
      <c r="BD143" s="26">
        <f>IF(39&lt;=$Q143,INDEX('BAZA PRAC'!$D$4:$D$61,$P143-4+39),"")</f>
        <v/>
      </c>
      <c r="BE143" s="26">
        <f>IF(40&lt;=$Q143,INDEX('BAZA PRAC'!$D$4:$D$61,$P143-4+40),"")</f>
        <v/>
      </c>
      <c r="BF143" s="26">
        <f>IF(41&lt;=$Q143,INDEX('BAZA PRAC'!$D$4:$D$61,$P143-4+41),"")</f>
        <v/>
      </c>
      <c r="BG143" s="26">
        <f>IF(42&lt;=$Q143,INDEX('BAZA PRAC'!$D$4:$D$61,$P143-4+42),"")</f>
        <v/>
      </c>
      <c r="BH143" s="26">
        <f>IF(43&lt;=$Q143,INDEX('BAZA PRAC'!$D$4:$D$61,$P143-4+43),"")</f>
        <v/>
      </c>
      <c r="BI143" s="26">
        <f>IF(44&lt;=$Q143,INDEX('BAZA PRAC'!$D$4:$D$61,$P143-4+44),"")</f>
        <v/>
      </c>
      <c r="BJ143" s="26">
        <f>IF(45&lt;=$Q143,INDEX('BAZA PRAC'!$D$4:$D$61,$P143-4+45),"")</f>
        <v/>
      </c>
      <c r="BK143" s="26">
        <f>IF(46&lt;=$Q143,INDEX('BAZA PRAC'!$D$4:$D$61,$P143-4+46),"")</f>
        <v/>
      </c>
      <c r="BL143" s="26">
        <f>IF(47&lt;=$Q143,INDEX('BAZA PRAC'!$D$4:$D$61,$P143-4+47),"")</f>
        <v/>
      </c>
      <c r="BM143" s="26">
        <f>IF(48&lt;=$Q143,INDEX('BAZA PRAC'!$D$4:$D$61,$P143-4+48),"")</f>
        <v/>
      </c>
      <c r="BN143" s="26">
        <f>IF(49&lt;=$Q143,INDEX('BAZA PRAC'!$D$4:$D$61,$P143-4+49),"")</f>
        <v/>
      </c>
      <c r="BO143" s="26">
        <f>IF(50&lt;=$Q143,INDEX('BAZA PRAC'!$D$4:$D$61,$P143-4+50),"")</f>
        <v/>
      </c>
      <c r="BP143" s="26">
        <f>IF(51&lt;=$Q143,INDEX('BAZA PRAC'!$D$4:$D$61,$P143-4+51),"")</f>
        <v/>
      </c>
      <c r="BQ143" s="26">
        <f>IF(52&lt;=$Q143,INDEX('BAZA PRAC'!$D$4:$D$61,$P143-4+52),"")</f>
        <v/>
      </c>
      <c r="BR143" s="26">
        <f>IF(53&lt;=$Q143,INDEX('BAZA PRAC'!$D$4:$D$61,$P143-4+53),"")</f>
        <v/>
      </c>
      <c r="BS143" s="26">
        <f>IF(54&lt;=$Q143,INDEX('BAZA PRAC'!$D$4:$D$61,$P143-4+54),"")</f>
        <v/>
      </c>
      <c r="BT143" s="26">
        <f>IF(55&lt;=$Q143,INDEX('BAZA PRAC'!$D$4:$D$61,$P143-4+55),"")</f>
        <v/>
      </c>
      <c r="BU143" s="26">
        <f>IF(56&lt;=$Q143,INDEX('BAZA PRAC'!$D$4:$D$61,$P143-4+56),"")</f>
        <v/>
      </c>
      <c r="BV143" s="26">
        <f>IF(57&lt;=$Q143,INDEX('BAZA PRAC'!$D$4:$D$61,$P143-4+57),"")</f>
        <v/>
      </c>
      <c r="BW143" s="26">
        <f>IF(58&lt;=$Q143,INDEX('BAZA PRAC'!$D$4:$D$61,$P143-4+58),"")</f>
        <v/>
      </c>
      <c r="BX143" s="20" t="n"/>
      <c r="BY143" s="20" t="n"/>
    </row>
    <row r="144">
      <c r="A144" s="27">
        <f>IF($D144="","",COUNTA($D$11:$D144))</f>
        <v/>
      </c>
      <c r="B144" s="27">
        <f>IF($BX144&lt;&gt;"",$BX144,IF($D144="","",IFERROR(INDEX('BAZA PRAC'!$A$4:$A$61,MATCH($D144,'BAZA PRAC'!$D$4:$D$61,0)),"")))</f>
        <v/>
      </c>
      <c r="C144" s="20" t="n"/>
      <c r="D144" s="21" t="n"/>
      <c r="E144" s="27">
        <f>IF($BY144&lt;&gt;"",$BY144,IF($D144="","",IFERROR(INDEX('BAZA PRAC'!$E$4:$E$61,MATCH($D144,'BAZA PRAC'!$D$4:$D$61,0)),"")))</f>
        <v/>
      </c>
      <c r="F144" s="22" t="n"/>
      <c r="G144" s="23" t="n"/>
      <c r="H144" s="23" t="n"/>
      <c r="I144" s="23" t="n"/>
      <c r="J144" s="28">
        <f>IF($D144="","",N(G144)+N(H144)+N(I144))</f>
        <v/>
      </c>
      <c r="K144" s="28">
        <f>IF($D144="","",N(F144)*J144)</f>
        <v/>
      </c>
      <c r="L144" s="25" t="n"/>
      <c r="M144" s="28">
        <f>IF($D144="","",K144*(1-N(L144)))</f>
        <v/>
      </c>
      <c r="N144" s="21" t="n"/>
      <c r="P144" s="26">
        <f>IFERROR(VLOOKUP($C144,USTAWIENIA!$E$2:$H$8,3,FALSE),4)</f>
        <v/>
      </c>
      <c r="Q144" s="26">
        <f>IFERROR(VLOOKUP($C144,USTAWIENIA!$E$2:$H$8,4,FALSE),58)</f>
        <v/>
      </c>
      <c r="R144" s="26">
        <f>IF(1&lt;=$Q144,INDEX('BAZA PRAC'!$D$4:$D$61,$P144-4+1),"")</f>
        <v/>
      </c>
      <c r="S144" s="26">
        <f>IF(2&lt;=$Q144,INDEX('BAZA PRAC'!$D$4:$D$61,$P144-4+2),"")</f>
        <v/>
      </c>
      <c r="T144" s="26">
        <f>IF(3&lt;=$Q144,INDEX('BAZA PRAC'!$D$4:$D$61,$P144-4+3),"")</f>
        <v/>
      </c>
      <c r="U144" s="26">
        <f>IF(4&lt;=$Q144,INDEX('BAZA PRAC'!$D$4:$D$61,$P144-4+4),"")</f>
        <v/>
      </c>
      <c r="V144" s="26">
        <f>IF(5&lt;=$Q144,INDEX('BAZA PRAC'!$D$4:$D$61,$P144-4+5),"")</f>
        <v/>
      </c>
      <c r="W144" s="26">
        <f>IF(6&lt;=$Q144,INDEX('BAZA PRAC'!$D$4:$D$61,$P144-4+6),"")</f>
        <v/>
      </c>
      <c r="X144" s="26">
        <f>IF(7&lt;=$Q144,INDEX('BAZA PRAC'!$D$4:$D$61,$P144-4+7),"")</f>
        <v/>
      </c>
      <c r="Y144" s="26">
        <f>IF(8&lt;=$Q144,INDEX('BAZA PRAC'!$D$4:$D$61,$P144-4+8),"")</f>
        <v/>
      </c>
      <c r="Z144" s="26">
        <f>IF(9&lt;=$Q144,INDEX('BAZA PRAC'!$D$4:$D$61,$P144-4+9),"")</f>
        <v/>
      </c>
      <c r="AA144" s="26">
        <f>IF(10&lt;=$Q144,INDEX('BAZA PRAC'!$D$4:$D$61,$P144-4+10),"")</f>
        <v/>
      </c>
      <c r="AB144" s="26">
        <f>IF(11&lt;=$Q144,INDEX('BAZA PRAC'!$D$4:$D$61,$P144-4+11),"")</f>
        <v/>
      </c>
      <c r="AC144" s="26">
        <f>IF(12&lt;=$Q144,INDEX('BAZA PRAC'!$D$4:$D$61,$P144-4+12),"")</f>
        <v/>
      </c>
      <c r="AD144" s="26">
        <f>IF(13&lt;=$Q144,INDEX('BAZA PRAC'!$D$4:$D$61,$P144-4+13),"")</f>
        <v/>
      </c>
      <c r="AE144" s="26">
        <f>IF(14&lt;=$Q144,INDEX('BAZA PRAC'!$D$4:$D$61,$P144-4+14),"")</f>
        <v/>
      </c>
      <c r="AF144" s="26">
        <f>IF(15&lt;=$Q144,INDEX('BAZA PRAC'!$D$4:$D$61,$P144-4+15),"")</f>
        <v/>
      </c>
      <c r="AG144" s="26">
        <f>IF(16&lt;=$Q144,INDEX('BAZA PRAC'!$D$4:$D$61,$P144-4+16),"")</f>
        <v/>
      </c>
      <c r="AH144" s="26">
        <f>IF(17&lt;=$Q144,INDEX('BAZA PRAC'!$D$4:$D$61,$P144-4+17),"")</f>
        <v/>
      </c>
      <c r="AI144" s="26">
        <f>IF(18&lt;=$Q144,INDEX('BAZA PRAC'!$D$4:$D$61,$P144-4+18),"")</f>
        <v/>
      </c>
      <c r="AJ144" s="26">
        <f>IF(19&lt;=$Q144,INDEX('BAZA PRAC'!$D$4:$D$61,$P144-4+19),"")</f>
        <v/>
      </c>
      <c r="AK144" s="26">
        <f>IF(20&lt;=$Q144,INDEX('BAZA PRAC'!$D$4:$D$61,$P144-4+20),"")</f>
        <v/>
      </c>
      <c r="AL144" s="26">
        <f>IF(21&lt;=$Q144,INDEX('BAZA PRAC'!$D$4:$D$61,$P144-4+21),"")</f>
        <v/>
      </c>
      <c r="AM144" s="26">
        <f>IF(22&lt;=$Q144,INDEX('BAZA PRAC'!$D$4:$D$61,$P144-4+22),"")</f>
        <v/>
      </c>
      <c r="AN144" s="26">
        <f>IF(23&lt;=$Q144,INDEX('BAZA PRAC'!$D$4:$D$61,$P144-4+23),"")</f>
        <v/>
      </c>
      <c r="AO144" s="26">
        <f>IF(24&lt;=$Q144,INDEX('BAZA PRAC'!$D$4:$D$61,$P144-4+24),"")</f>
        <v/>
      </c>
      <c r="AP144" s="26">
        <f>IF(25&lt;=$Q144,INDEX('BAZA PRAC'!$D$4:$D$61,$P144-4+25),"")</f>
        <v/>
      </c>
      <c r="AQ144" s="26">
        <f>IF(26&lt;=$Q144,INDEX('BAZA PRAC'!$D$4:$D$61,$P144-4+26),"")</f>
        <v/>
      </c>
      <c r="AR144" s="26">
        <f>IF(27&lt;=$Q144,INDEX('BAZA PRAC'!$D$4:$D$61,$P144-4+27),"")</f>
        <v/>
      </c>
      <c r="AS144" s="26">
        <f>IF(28&lt;=$Q144,INDEX('BAZA PRAC'!$D$4:$D$61,$P144-4+28),"")</f>
        <v/>
      </c>
      <c r="AT144" s="26">
        <f>IF(29&lt;=$Q144,INDEX('BAZA PRAC'!$D$4:$D$61,$P144-4+29),"")</f>
        <v/>
      </c>
      <c r="AU144" s="26">
        <f>IF(30&lt;=$Q144,INDEX('BAZA PRAC'!$D$4:$D$61,$P144-4+30),"")</f>
        <v/>
      </c>
      <c r="AV144" s="26">
        <f>IF(31&lt;=$Q144,INDEX('BAZA PRAC'!$D$4:$D$61,$P144-4+31),"")</f>
        <v/>
      </c>
      <c r="AW144" s="26">
        <f>IF(32&lt;=$Q144,INDEX('BAZA PRAC'!$D$4:$D$61,$P144-4+32),"")</f>
        <v/>
      </c>
      <c r="AX144" s="26">
        <f>IF(33&lt;=$Q144,INDEX('BAZA PRAC'!$D$4:$D$61,$P144-4+33),"")</f>
        <v/>
      </c>
      <c r="AY144" s="26">
        <f>IF(34&lt;=$Q144,INDEX('BAZA PRAC'!$D$4:$D$61,$P144-4+34),"")</f>
        <v/>
      </c>
      <c r="AZ144" s="26">
        <f>IF(35&lt;=$Q144,INDEX('BAZA PRAC'!$D$4:$D$61,$P144-4+35),"")</f>
        <v/>
      </c>
      <c r="BA144" s="26">
        <f>IF(36&lt;=$Q144,INDEX('BAZA PRAC'!$D$4:$D$61,$P144-4+36),"")</f>
        <v/>
      </c>
      <c r="BB144" s="26">
        <f>IF(37&lt;=$Q144,INDEX('BAZA PRAC'!$D$4:$D$61,$P144-4+37),"")</f>
        <v/>
      </c>
      <c r="BC144" s="26">
        <f>IF(38&lt;=$Q144,INDEX('BAZA PRAC'!$D$4:$D$61,$P144-4+38),"")</f>
        <v/>
      </c>
      <c r="BD144" s="26">
        <f>IF(39&lt;=$Q144,INDEX('BAZA PRAC'!$D$4:$D$61,$P144-4+39),"")</f>
        <v/>
      </c>
      <c r="BE144" s="26">
        <f>IF(40&lt;=$Q144,INDEX('BAZA PRAC'!$D$4:$D$61,$P144-4+40),"")</f>
        <v/>
      </c>
      <c r="BF144" s="26">
        <f>IF(41&lt;=$Q144,INDEX('BAZA PRAC'!$D$4:$D$61,$P144-4+41),"")</f>
        <v/>
      </c>
      <c r="BG144" s="26">
        <f>IF(42&lt;=$Q144,INDEX('BAZA PRAC'!$D$4:$D$61,$P144-4+42),"")</f>
        <v/>
      </c>
      <c r="BH144" s="26">
        <f>IF(43&lt;=$Q144,INDEX('BAZA PRAC'!$D$4:$D$61,$P144-4+43),"")</f>
        <v/>
      </c>
      <c r="BI144" s="26">
        <f>IF(44&lt;=$Q144,INDEX('BAZA PRAC'!$D$4:$D$61,$P144-4+44),"")</f>
        <v/>
      </c>
      <c r="BJ144" s="26">
        <f>IF(45&lt;=$Q144,INDEX('BAZA PRAC'!$D$4:$D$61,$P144-4+45),"")</f>
        <v/>
      </c>
      <c r="BK144" s="26">
        <f>IF(46&lt;=$Q144,INDEX('BAZA PRAC'!$D$4:$D$61,$P144-4+46),"")</f>
        <v/>
      </c>
      <c r="BL144" s="26">
        <f>IF(47&lt;=$Q144,INDEX('BAZA PRAC'!$D$4:$D$61,$P144-4+47),"")</f>
        <v/>
      </c>
      <c r="BM144" s="26">
        <f>IF(48&lt;=$Q144,INDEX('BAZA PRAC'!$D$4:$D$61,$P144-4+48),"")</f>
        <v/>
      </c>
      <c r="BN144" s="26">
        <f>IF(49&lt;=$Q144,INDEX('BAZA PRAC'!$D$4:$D$61,$P144-4+49),"")</f>
        <v/>
      </c>
      <c r="BO144" s="26">
        <f>IF(50&lt;=$Q144,INDEX('BAZA PRAC'!$D$4:$D$61,$P144-4+50),"")</f>
        <v/>
      </c>
      <c r="BP144" s="26">
        <f>IF(51&lt;=$Q144,INDEX('BAZA PRAC'!$D$4:$D$61,$P144-4+51),"")</f>
        <v/>
      </c>
      <c r="BQ144" s="26">
        <f>IF(52&lt;=$Q144,INDEX('BAZA PRAC'!$D$4:$D$61,$P144-4+52),"")</f>
        <v/>
      </c>
      <c r="BR144" s="26">
        <f>IF(53&lt;=$Q144,INDEX('BAZA PRAC'!$D$4:$D$61,$P144-4+53),"")</f>
        <v/>
      </c>
      <c r="BS144" s="26">
        <f>IF(54&lt;=$Q144,INDEX('BAZA PRAC'!$D$4:$D$61,$P144-4+54),"")</f>
        <v/>
      </c>
      <c r="BT144" s="26">
        <f>IF(55&lt;=$Q144,INDEX('BAZA PRAC'!$D$4:$D$61,$P144-4+55),"")</f>
        <v/>
      </c>
      <c r="BU144" s="26">
        <f>IF(56&lt;=$Q144,INDEX('BAZA PRAC'!$D$4:$D$61,$P144-4+56),"")</f>
        <v/>
      </c>
      <c r="BV144" s="26">
        <f>IF(57&lt;=$Q144,INDEX('BAZA PRAC'!$D$4:$D$61,$P144-4+57),"")</f>
        <v/>
      </c>
      <c r="BW144" s="26">
        <f>IF(58&lt;=$Q144,INDEX('BAZA PRAC'!$D$4:$D$61,$P144-4+58),"")</f>
        <v/>
      </c>
      <c r="BX144" s="20" t="n"/>
      <c r="BY144" s="20" t="n"/>
    </row>
    <row r="145">
      <c r="A145" s="19">
        <f>IF($D145="","",COUNTA($D$11:$D145))</f>
        <v/>
      </c>
      <c r="B145" s="19">
        <f>IF($BX145&lt;&gt;"",$BX145,IF($D145="","",IFERROR(INDEX('BAZA PRAC'!$A$4:$A$61,MATCH($D145,'BAZA PRAC'!$D$4:$D$61,0)),"")))</f>
        <v/>
      </c>
      <c r="C145" s="20" t="n"/>
      <c r="D145" s="21" t="n"/>
      <c r="E145" s="19">
        <f>IF($BY145&lt;&gt;"",$BY145,IF($D145="","",IFERROR(INDEX('BAZA PRAC'!$E$4:$E$61,MATCH($D145,'BAZA PRAC'!$D$4:$D$61,0)),"")))</f>
        <v/>
      </c>
      <c r="F145" s="22" t="n"/>
      <c r="G145" s="23" t="n"/>
      <c r="H145" s="23" t="n"/>
      <c r="I145" s="23" t="n"/>
      <c r="J145" s="24">
        <f>IF($D145="","",N(G145)+N(H145)+N(I145))</f>
        <v/>
      </c>
      <c r="K145" s="24">
        <f>IF($D145="","",N(F145)*J145)</f>
        <v/>
      </c>
      <c r="L145" s="25" t="n"/>
      <c r="M145" s="24">
        <f>IF($D145="","",K145*(1-N(L145)))</f>
        <v/>
      </c>
      <c r="N145" s="21" t="n"/>
      <c r="P145" s="26">
        <f>IFERROR(VLOOKUP($C145,USTAWIENIA!$E$2:$H$8,3,FALSE),4)</f>
        <v/>
      </c>
      <c r="Q145" s="26">
        <f>IFERROR(VLOOKUP($C145,USTAWIENIA!$E$2:$H$8,4,FALSE),58)</f>
        <v/>
      </c>
      <c r="R145" s="26">
        <f>IF(1&lt;=$Q145,INDEX('BAZA PRAC'!$D$4:$D$61,$P145-4+1),"")</f>
        <v/>
      </c>
      <c r="S145" s="26">
        <f>IF(2&lt;=$Q145,INDEX('BAZA PRAC'!$D$4:$D$61,$P145-4+2),"")</f>
        <v/>
      </c>
      <c r="T145" s="26">
        <f>IF(3&lt;=$Q145,INDEX('BAZA PRAC'!$D$4:$D$61,$P145-4+3),"")</f>
        <v/>
      </c>
      <c r="U145" s="26">
        <f>IF(4&lt;=$Q145,INDEX('BAZA PRAC'!$D$4:$D$61,$P145-4+4),"")</f>
        <v/>
      </c>
      <c r="V145" s="26">
        <f>IF(5&lt;=$Q145,INDEX('BAZA PRAC'!$D$4:$D$61,$P145-4+5),"")</f>
        <v/>
      </c>
      <c r="W145" s="26">
        <f>IF(6&lt;=$Q145,INDEX('BAZA PRAC'!$D$4:$D$61,$P145-4+6),"")</f>
        <v/>
      </c>
      <c r="X145" s="26">
        <f>IF(7&lt;=$Q145,INDEX('BAZA PRAC'!$D$4:$D$61,$P145-4+7),"")</f>
        <v/>
      </c>
      <c r="Y145" s="26">
        <f>IF(8&lt;=$Q145,INDEX('BAZA PRAC'!$D$4:$D$61,$P145-4+8),"")</f>
        <v/>
      </c>
      <c r="Z145" s="26">
        <f>IF(9&lt;=$Q145,INDEX('BAZA PRAC'!$D$4:$D$61,$P145-4+9),"")</f>
        <v/>
      </c>
      <c r="AA145" s="26">
        <f>IF(10&lt;=$Q145,INDEX('BAZA PRAC'!$D$4:$D$61,$P145-4+10),"")</f>
        <v/>
      </c>
      <c r="AB145" s="26">
        <f>IF(11&lt;=$Q145,INDEX('BAZA PRAC'!$D$4:$D$61,$P145-4+11),"")</f>
        <v/>
      </c>
      <c r="AC145" s="26">
        <f>IF(12&lt;=$Q145,INDEX('BAZA PRAC'!$D$4:$D$61,$P145-4+12),"")</f>
        <v/>
      </c>
      <c r="AD145" s="26">
        <f>IF(13&lt;=$Q145,INDEX('BAZA PRAC'!$D$4:$D$61,$P145-4+13),"")</f>
        <v/>
      </c>
      <c r="AE145" s="26">
        <f>IF(14&lt;=$Q145,INDEX('BAZA PRAC'!$D$4:$D$61,$P145-4+14),"")</f>
        <v/>
      </c>
      <c r="AF145" s="26">
        <f>IF(15&lt;=$Q145,INDEX('BAZA PRAC'!$D$4:$D$61,$P145-4+15),"")</f>
        <v/>
      </c>
      <c r="AG145" s="26">
        <f>IF(16&lt;=$Q145,INDEX('BAZA PRAC'!$D$4:$D$61,$P145-4+16),"")</f>
        <v/>
      </c>
      <c r="AH145" s="26">
        <f>IF(17&lt;=$Q145,INDEX('BAZA PRAC'!$D$4:$D$61,$P145-4+17),"")</f>
        <v/>
      </c>
      <c r="AI145" s="26">
        <f>IF(18&lt;=$Q145,INDEX('BAZA PRAC'!$D$4:$D$61,$P145-4+18),"")</f>
        <v/>
      </c>
      <c r="AJ145" s="26">
        <f>IF(19&lt;=$Q145,INDEX('BAZA PRAC'!$D$4:$D$61,$P145-4+19),"")</f>
        <v/>
      </c>
      <c r="AK145" s="26">
        <f>IF(20&lt;=$Q145,INDEX('BAZA PRAC'!$D$4:$D$61,$P145-4+20),"")</f>
        <v/>
      </c>
      <c r="AL145" s="26">
        <f>IF(21&lt;=$Q145,INDEX('BAZA PRAC'!$D$4:$D$61,$P145-4+21),"")</f>
        <v/>
      </c>
      <c r="AM145" s="26">
        <f>IF(22&lt;=$Q145,INDEX('BAZA PRAC'!$D$4:$D$61,$P145-4+22),"")</f>
        <v/>
      </c>
      <c r="AN145" s="26">
        <f>IF(23&lt;=$Q145,INDEX('BAZA PRAC'!$D$4:$D$61,$P145-4+23),"")</f>
        <v/>
      </c>
      <c r="AO145" s="26">
        <f>IF(24&lt;=$Q145,INDEX('BAZA PRAC'!$D$4:$D$61,$P145-4+24),"")</f>
        <v/>
      </c>
      <c r="AP145" s="26">
        <f>IF(25&lt;=$Q145,INDEX('BAZA PRAC'!$D$4:$D$61,$P145-4+25),"")</f>
        <v/>
      </c>
      <c r="AQ145" s="26">
        <f>IF(26&lt;=$Q145,INDEX('BAZA PRAC'!$D$4:$D$61,$P145-4+26),"")</f>
        <v/>
      </c>
      <c r="AR145" s="26">
        <f>IF(27&lt;=$Q145,INDEX('BAZA PRAC'!$D$4:$D$61,$P145-4+27),"")</f>
        <v/>
      </c>
      <c r="AS145" s="26">
        <f>IF(28&lt;=$Q145,INDEX('BAZA PRAC'!$D$4:$D$61,$P145-4+28),"")</f>
        <v/>
      </c>
      <c r="AT145" s="26">
        <f>IF(29&lt;=$Q145,INDEX('BAZA PRAC'!$D$4:$D$61,$P145-4+29),"")</f>
        <v/>
      </c>
      <c r="AU145" s="26">
        <f>IF(30&lt;=$Q145,INDEX('BAZA PRAC'!$D$4:$D$61,$P145-4+30),"")</f>
        <v/>
      </c>
      <c r="AV145" s="26">
        <f>IF(31&lt;=$Q145,INDEX('BAZA PRAC'!$D$4:$D$61,$P145-4+31),"")</f>
        <v/>
      </c>
      <c r="AW145" s="26">
        <f>IF(32&lt;=$Q145,INDEX('BAZA PRAC'!$D$4:$D$61,$P145-4+32),"")</f>
        <v/>
      </c>
      <c r="AX145" s="26">
        <f>IF(33&lt;=$Q145,INDEX('BAZA PRAC'!$D$4:$D$61,$P145-4+33),"")</f>
        <v/>
      </c>
      <c r="AY145" s="26">
        <f>IF(34&lt;=$Q145,INDEX('BAZA PRAC'!$D$4:$D$61,$P145-4+34),"")</f>
        <v/>
      </c>
      <c r="AZ145" s="26">
        <f>IF(35&lt;=$Q145,INDEX('BAZA PRAC'!$D$4:$D$61,$P145-4+35),"")</f>
        <v/>
      </c>
      <c r="BA145" s="26">
        <f>IF(36&lt;=$Q145,INDEX('BAZA PRAC'!$D$4:$D$61,$P145-4+36),"")</f>
        <v/>
      </c>
      <c r="BB145" s="26">
        <f>IF(37&lt;=$Q145,INDEX('BAZA PRAC'!$D$4:$D$61,$P145-4+37),"")</f>
        <v/>
      </c>
      <c r="BC145" s="26">
        <f>IF(38&lt;=$Q145,INDEX('BAZA PRAC'!$D$4:$D$61,$P145-4+38),"")</f>
        <v/>
      </c>
      <c r="BD145" s="26">
        <f>IF(39&lt;=$Q145,INDEX('BAZA PRAC'!$D$4:$D$61,$P145-4+39),"")</f>
        <v/>
      </c>
      <c r="BE145" s="26">
        <f>IF(40&lt;=$Q145,INDEX('BAZA PRAC'!$D$4:$D$61,$P145-4+40),"")</f>
        <v/>
      </c>
      <c r="BF145" s="26">
        <f>IF(41&lt;=$Q145,INDEX('BAZA PRAC'!$D$4:$D$61,$P145-4+41),"")</f>
        <v/>
      </c>
      <c r="BG145" s="26">
        <f>IF(42&lt;=$Q145,INDEX('BAZA PRAC'!$D$4:$D$61,$P145-4+42),"")</f>
        <v/>
      </c>
      <c r="BH145" s="26">
        <f>IF(43&lt;=$Q145,INDEX('BAZA PRAC'!$D$4:$D$61,$P145-4+43),"")</f>
        <v/>
      </c>
      <c r="BI145" s="26">
        <f>IF(44&lt;=$Q145,INDEX('BAZA PRAC'!$D$4:$D$61,$P145-4+44),"")</f>
        <v/>
      </c>
      <c r="BJ145" s="26">
        <f>IF(45&lt;=$Q145,INDEX('BAZA PRAC'!$D$4:$D$61,$P145-4+45),"")</f>
        <v/>
      </c>
      <c r="BK145" s="26">
        <f>IF(46&lt;=$Q145,INDEX('BAZA PRAC'!$D$4:$D$61,$P145-4+46),"")</f>
        <v/>
      </c>
      <c r="BL145" s="26">
        <f>IF(47&lt;=$Q145,INDEX('BAZA PRAC'!$D$4:$D$61,$P145-4+47),"")</f>
        <v/>
      </c>
      <c r="BM145" s="26">
        <f>IF(48&lt;=$Q145,INDEX('BAZA PRAC'!$D$4:$D$61,$P145-4+48),"")</f>
        <v/>
      </c>
      <c r="BN145" s="26">
        <f>IF(49&lt;=$Q145,INDEX('BAZA PRAC'!$D$4:$D$61,$P145-4+49),"")</f>
        <v/>
      </c>
      <c r="BO145" s="26">
        <f>IF(50&lt;=$Q145,INDEX('BAZA PRAC'!$D$4:$D$61,$P145-4+50),"")</f>
        <v/>
      </c>
      <c r="BP145" s="26">
        <f>IF(51&lt;=$Q145,INDEX('BAZA PRAC'!$D$4:$D$61,$P145-4+51),"")</f>
        <v/>
      </c>
      <c r="BQ145" s="26">
        <f>IF(52&lt;=$Q145,INDEX('BAZA PRAC'!$D$4:$D$61,$P145-4+52),"")</f>
        <v/>
      </c>
      <c r="BR145" s="26">
        <f>IF(53&lt;=$Q145,INDEX('BAZA PRAC'!$D$4:$D$61,$P145-4+53),"")</f>
        <v/>
      </c>
      <c r="BS145" s="26">
        <f>IF(54&lt;=$Q145,INDEX('BAZA PRAC'!$D$4:$D$61,$P145-4+54),"")</f>
        <v/>
      </c>
      <c r="BT145" s="26">
        <f>IF(55&lt;=$Q145,INDEX('BAZA PRAC'!$D$4:$D$61,$P145-4+55),"")</f>
        <v/>
      </c>
      <c r="BU145" s="26">
        <f>IF(56&lt;=$Q145,INDEX('BAZA PRAC'!$D$4:$D$61,$P145-4+56),"")</f>
        <v/>
      </c>
      <c r="BV145" s="26">
        <f>IF(57&lt;=$Q145,INDEX('BAZA PRAC'!$D$4:$D$61,$P145-4+57),"")</f>
        <v/>
      </c>
      <c r="BW145" s="26">
        <f>IF(58&lt;=$Q145,INDEX('BAZA PRAC'!$D$4:$D$61,$P145-4+58),"")</f>
        <v/>
      </c>
      <c r="BX145" s="20" t="n"/>
      <c r="BY145" s="20" t="n"/>
    </row>
    <row r="146">
      <c r="A146" s="27">
        <f>IF($D146="","",COUNTA($D$11:$D146))</f>
        <v/>
      </c>
      <c r="B146" s="27">
        <f>IF($BX146&lt;&gt;"",$BX146,IF($D146="","",IFERROR(INDEX('BAZA PRAC'!$A$4:$A$61,MATCH($D146,'BAZA PRAC'!$D$4:$D$61,0)),"")))</f>
        <v/>
      </c>
      <c r="C146" s="20" t="n"/>
      <c r="D146" s="21" t="n"/>
      <c r="E146" s="27">
        <f>IF($BY146&lt;&gt;"",$BY146,IF($D146="","",IFERROR(INDEX('BAZA PRAC'!$E$4:$E$61,MATCH($D146,'BAZA PRAC'!$D$4:$D$61,0)),"")))</f>
        <v/>
      </c>
      <c r="F146" s="22" t="n"/>
      <c r="G146" s="23" t="n"/>
      <c r="H146" s="23" t="n"/>
      <c r="I146" s="23" t="n"/>
      <c r="J146" s="28">
        <f>IF($D146="","",N(G146)+N(H146)+N(I146))</f>
        <v/>
      </c>
      <c r="K146" s="28">
        <f>IF($D146="","",N(F146)*J146)</f>
        <v/>
      </c>
      <c r="L146" s="25" t="n"/>
      <c r="M146" s="28">
        <f>IF($D146="","",K146*(1-N(L146)))</f>
        <v/>
      </c>
      <c r="N146" s="21" t="n"/>
      <c r="P146" s="26">
        <f>IFERROR(VLOOKUP($C146,USTAWIENIA!$E$2:$H$8,3,FALSE),4)</f>
        <v/>
      </c>
      <c r="Q146" s="26">
        <f>IFERROR(VLOOKUP($C146,USTAWIENIA!$E$2:$H$8,4,FALSE),58)</f>
        <v/>
      </c>
      <c r="R146" s="26">
        <f>IF(1&lt;=$Q146,INDEX('BAZA PRAC'!$D$4:$D$61,$P146-4+1),"")</f>
        <v/>
      </c>
      <c r="S146" s="26">
        <f>IF(2&lt;=$Q146,INDEX('BAZA PRAC'!$D$4:$D$61,$P146-4+2),"")</f>
        <v/>
      </c>
      <c r="T146" s="26">
        <f>IF(3&lt;=$Q146,INDEX('BAZA PRAC'!$D$4:$D$61,$P146-4+3),"")</f>
        <v/>
      </c>
      <c r="U146" s="26">
        <f>IF(4&lt;=$Q146,INDEX('BAZA PRAC'!$D$4:$D$61,$P146-4+4),"")</f>
        <v/>
      </c>
      <c r="V146" s="26">
        <f>IF(5&lt;=$Q146,INDEX('BAZA PRAC'!$D$4:$D$61,$P146-4+5),"")</f>
        <v/>
      </c>
      <c r="W146" s="26">
        <f>IF(6&lt;=$Q146,INDEX('BAZA PRAC'!$D$4:$D$61,$P146-4+6),"")</f>
        <v/>
      </c>
      <c r="X146" s="26">
        <f>IF(7&lt;=$Q146,INDEX('BAZA PRAC'!$D$4:$D$61,$P146-4+7),"")</f>
        <v/>
      </c>
      <c r="Y146" s="26">
        <f>IF(8&lt;=$Q146,INDEX('BAZA PRAC'!$D$4:$D$61,$P146-4+8),"")</f>
        <v/>
      </c>
      <c r="Z146" s="26">
        <f>IF(9&lt;=$Q146,INDEX('BAZA PRAC'!$D$4:$D$61,$P146-4+9),"")</f>
        <v/>
      </c>
      <c r="AA146" s="26">
        <f>IF(10&lt;=$Q146,INDEX('BAZA PRAC'!$D$4:$D$61,$P146-4+10),"")</f>
        <v/>
      </c>
      <c r="AB146" s="26">
        <f>IF(11&lt;=$Q146,INDEX('BAZA PRAC'!$D$4:$D$61,$P146-4+11),"")</f>
        <v/>
      </c>
      <c r="AC146" s="26">
        <f>IF(12&lt;=$Q146,INDEX('BAZA PRAC'!$D$4:$D$61,$P146-4+12),"")</f>
        <v/>
      </c>
      <c r="AD146" s="26">
        <f>IF(13&lt;=$Q146,INDEX('BAZA PRAC'!$D$4:$D$61,$P146-4+13),"")</f>
        <v/>
      </c>
      <c r="AE146" s="26">
        <f>IF(14&lt;=$Q146,INDEX('BAZA PRAC'!$D$4:$D$61,$P146-4+14),"")</f>
        <v/>
      </c>
      <c r="AF146" s="26">
        <f>IF(15&lt;=$Q146,INDEX('BAZA PRAC'!$D$4:$D$61,$P146-4+15),"")</f>
        <v/>
      </c>
      <c r="AG146" s="26">
        <f>IF(16&lt;=$Q146,INDEX('BAZA PRAC'!$D$4:$D$61,$P146-4+16),"")</f>
        <v/>
      </c>
      <c r="AH146" s="26">
        <f>IF(17&lt;=$Q146,INDEX('BAZA PRAC'!$D$4:$D$61,$P146-4+17),"")</f>
        <v/>
      </c>
      <c r="AI146" s="26">
        <f>IF(18&lt;=$Q146,INDEX('BAZA PRAC'!$D$4:$D$61,$P146-4+18),"")</f>
        <v/>
      </c>
      <c r="AJ146" s="26">
        <f>IF(19&lt;=$Q146,INDEX('BAZA PRAC'!$D$4:$D$61,$P146-4+19),"")</f>
        <v/>
      </c>
      <c r="AK146" s="26">
        <f>IF(20&lt;=$Q146,INDEX('BAZA PRAC'!$D$4:$D$61,$P146-4+20),"")</f>
        <v/>
      </c>
      <c r="AL146" s="26">
        <f>IF(21&lt;=$Q146,INDEX('BAZA PRAC'!$D$4:$D$61,$P146-4+21),"")</f>
        <v/>
      </c>
      <c r="AM146" s="26">
        <f>IF(22&lt;=$Q146,INDEX('BAZA PRAC'!$D$4:$D$61,$P146-4+22),"")</f>
        <v/>
      </c>
      <c r="AN146" s="26">
        <f>IF(23&lt;=$Q146,INDEX('BAZA PRAC'!$D$4:$D$61,$P146-4+23),"")</f>
        <v/>
      </c>
      <c r="AO146" s="26">
        <f>IF(24&lt;=$Q146,INDEX('BAZA PRAC'!$D$4:$D$61,$P146-4+24),"")</f>
        <v/>
      </c>
      <c r="AP146" s="26">
        <f>IF(25&lt;=$Q146,INDEX('BAZA PRAC'!$D$4:$D$61,$P146-4+25),"")</f>
        <v/>
      </c>
      <c r="AQ146" s="26">
        <f>IF(26&lt;=$Q146,INDEX('BAZA PRAC'!$D$4:$D$61,$P146-4+26),"")</f>
        <v/>
      </c>
      <c r="AR146" s="26">
        <f>IF(27&lt;=$Q146,INDEX('BAZA PRAC'!$D$4:$D$61,$P146-4+27),"")</f>
        <v/>
      </c>
      <c r="AS146" s="26">
        <f>IF(28&lt;=$Q146,INDEX('BAZA PRAC'!$D$4:$D$61,$P146-4+28),"")</f>
        <v/>
      </c>
      <c r="AT146" s="26">
        <f>IF(29&lt;=$Q146,INDEX('BAZA PRAC'!$D$4:$D$61,$P146-4+29),"")</f>
        <v/>
      </c>
      <c r="AU146" s="26">
        <f>IF(30&lt;=$Q146,INDEX('BAZA PRAC'!$D$4:$D$61,$P146-4+30),"")</f>
        <v/>
      </c>
      <c r="AV146" s="26">
        <f>IF(31&lt;=$Q146,INDEX('BAZA PRAC'!$D$4:$D$61,$P146-4+31),"")</f>
        <v/>
      </c>
      <c r="AW146" s="26">
        <f>IF(32&lt;=$Q146,INDEX('BAZA PRAC'!$D$4:$D$61,$P146-4+32),"")</f>
        <v/>
      </c>
      <c r="AX146" s="26">
        <f>IF(33&lt;=$Q146,INDEX('BAZA PRAC'!$D$4:$D$61,$P146-4+33),"")</f>
        <v/>
      </c>
      <c r="AY146" s="26">
        <f>IF(34&lt;=$Q146,INDEX('BAZA PRAC'!$D$4:$D$61,$P146-4+34),"")</f>
        <v/>
      </c>
      <c r="AZ146" s="26">
        <f>IF(35&lt;=$Q146,INDEX('BAZA PRAC'!$D$4:$D$61,$P146-4+35),"")</f>
        <v/>
      </c>
      <c r="BA146" s="26">
        <f>IF(36&lt;=$Q146,INDEX('BAZA PRAC'!$D$4:$D$61,$P146-4+36),"")</f>
        <v/>
      </c>
      <c r="BB146" s="26">
        <f>IF(37&lt;=$Q146,INDEX('BAZA PRAC'!$D$4:$D$61,$P146-4+37),"")</f>
        <v/>
      </c>
      <c r="BC146" s="26">
        <f>IF(38&lt;=$Q146,INDEX('BAZA PRAC'!$D$4:$D$61,$P146-4+38),"")</f>
        <v/>
      </c>
      <c r="BD146" s="26">
        <f>IF(39&lt;=$Q146,INDEX('BAZA PRAC'!$D$4:$D$61,$P146-4+39),"")</f>
        <v/>
      </c>
      <c r="BE146" s="26">
        <f>IF(40&lt;=$Q146,INDEX('BAZA PRAC'!$D$4:$D$61,$P146-4+40),"")</f>
        <v/>
      </c>
      <c r="BF146" s="26">
        <f>IF(41&lt;=$Q146,INDEX('BAZA PRAC'!$D$4:$D$61,$P146-4+41),"")</f>
        <v/>
      </c>
      <c r="BG146" s="26">
        <f>IF(42&lt;=$Q146,INDEX('BAZA PRAC'!$D$4:$D$61,$P146-4+42),"")</f>
        <v/>
      </c>
      <c r="BH146" s="26">
        <f>IF(43&lt;=$Q146,INDEX('BAZA PRAC'!$D$4:$D$61,$P146-4+43),"")</f>
        <v/>
      </c>
      <c r="BI146" s="26">
        <f>IF(44&lt;=$Q146,INDEX('BAZA PRAC'!$D$4:$D$61,$P146-4+44),"")</f>
        <v/>
      </c>
      <c r="BJ146" s="26">
        <f>IF(45&lt;=$Q146,INDEX('BAZA PRAC'!$D$4:$D$61,$P146-4+45),"")</f>
        <v/>
      </c>
      <c r="BK146" s="26">
        <f>IF(46&lt;=$Q146,INDEX('BAZA PRAC'!$D$4:$D$61,$P146-4+46),"")</f>
        <v/>
      </c>
      <c r="BL146" s="26">
        <f>IF(47&lt;=$Q146,INDEX('BAZA PRAC'!$D$4:$D$61,$P146-4+47),"")</f>
        <v/>
      </c>
      <c r="BM146" s="26">
        <f>IF(48&lt;=$Q146,INDEX('BAZA PRAC'!$D$4:$D$61,$P146-4+48),"")</f>
        <v/>
      </c>
      <c r="BN146" s="26">
        <f>IF(49&lt;=$Q146,INDEX('BAZA PRAC'!$D$4:$D$61,$P146-4+49),"")</f>
        <v/>
      </c>
      <c r="BO146" s="26">
        <f>IF(50&lt;=$Q146,INDEX('BAZA PRAC'!$D$4:$D$61,$P146-4+50),"")</f>
        <v/>
      </c>
      <c r="BP146" s="26">
        <f>IF(51&lt;=$Q146,INDEX('BAZA PRAC'!$D$4:$D$61,$P146-4+51),"")</f>
        <v/>
      </c>
      <c r="BQ146" s="26">
        <f>IF(52&lt;=$Q146,INDEX('BAZA PRAC'!$D$4:$D$61,$P146-4+52),"")</f>
        <v/>
      </c>
      <c r="BR146" s="26">
        <f>IF(53&lt;=$Q146,INDEX('BAZA PRAC'!$D$4:$D$61,$P146-4+53),"")</f>
        <v/>
      </c>
      <c r="BS146" s="26">
        <f>IF(54&lt;=$Q146,INDEX('BAZA PRAC'!$D$4:$D$61,$P146-4+54),"")</f>
        <v/>
      </c>
      <c r="BT146" s="26">
        <f>IF(55&lt;=$Q146,INDEX('BAZA PRAC'!$D$4:$D$61,$P146-4+55),"")</f>
        <v/>
      </c>
      <c r="BU146" s="26">
        <f>IF(56&lt;=$Q146,INDEX('BAZA PRAC'!$D$4:$D$61,$P146-4+56),"")</f>
        <v/>
      </c>
      <c r="BV146" s="26">
        <f>IF(57&lt;=$Q146,INDEX('BAZA PRAC'!$D$4:$D$61,$P146-4+57),"")</f>
        <v/>
      </c>
      <c r="BW146" s="26">
        <f>IF(58&lt;=$Q146,INDEX('BAZA PRAC'!$D$4:$D$61,$P146-4+58),"")</f>
        <v/>
      </c>
      <c r="BX146" s="20" t="n"/>
      <c r="BY146" s="20" t="n"/>
    </row>
    <row r="147">
      <c r="A147" s="19">
        <f>IF($D147="","",COUNTA($D$11:$D147))</f>
        <v/>
      </c>
      <c r="B147" s="19">
        <f>IF($BX147&lt;&gt;"",$BX147,IF($D147="","",IFERROR(INDEX('BAZA PRAC'!$A$4:$A$61,MATCH($D147,'BAZA PRAC'!$D$4:$D$61,0)),"")))</f>
        <v/>
      </c>
      <c r="C147" s="20" t="n"/>
      <c r="D147" s="21" t="n"/>
      <c r="E147" s="19">
        <f>IF($BY147&lt;&gt;"",$BY147,IF($D147="","",IFERROR(INDEX('BAZA PRAC'!$E$4:$E$61,MATCH($D147,'BAZA PRAC'!$D$4:$D$61,0)),"")))</f>
        <v/>
      </c>
      <c r="F147" s="22" t="n"/>
      <c r="G147" s="23" t="n"/>
      <c r="H147" s="23" t="n"/>
      <c r="I147" s="23" t="n"/>
      <c r="J147" s="24">
        <f>IF($D147="","",N(G147)+N(H147)+N(I147))</f>
        <v/>
      </c>
      <c r="K147" s="24">
        <f>IF($D147="","",N(F147)*J147)</f>
        <v/>
      </c>
      <c r="L147" s="25" t="n"/>
      <c r="M147" s="24">
        <f>IF($D147="","",K147*(1-N(L147)))</f>
        <v/>
      </c>
      <c r="N147" s="21" t="n"/>
      <c r="P147" s="26">
        <f>IFERROR(VLOOKUP($C147,USTAWIENIA!$E$2:$H$8,3,FALSE),4)</f>
        <v/>
      </c>
      <c r="Q147" s="26">
        <f>IFERROR(VLOOKUP($C147,USTAWIENIA!$E$2:$H$8,4,FALSE),58)</f>
        <v/>
      </c>
      <c r="R147" s="26">
        <f>IF(1&lt;=$Q147,INDEX('BAZA PRAC'!$D$4:$D$61,$P147-4+1),"")</f>
        <v/>
      </c>
      <c r="S147" s="26">
        <f>IF(2&lt;=$Q147,INDEX('BAZA PRAC'!$D$4:$D$61,$P147-4+2),"")</f>
        <v/>
      </c>
      <c r="T147" s="26">
        <f>IF(3&lt;=$Q147,INDEX('BAZA PRAC'!$D$4:$D$61,$P147-4+3),"")</f>
        <v/>
      </c>
      <c r="U147" s="26">
        <f>IF(4&lt;=$Q147,INDEX('BAZA PRAC'!$D$4:$D$61,$P147-4+4),"")</f>
        <v/>
      </c>
      <c r="V147" s="26">
        <f>IF(5&lt;=$Q147,INDEX('BAZA PRAC'!$D$4:$D$61,$P147-4+5),"")</f>
        <v/>
      </c>
      <c r="W147" s="26">
        <f>IF(6&lt;=$Q147,INDEX('BAZA PRAC'!$D$4:$D$61,$P147-4+6),"")</f>
        <v/>
      </c>
      <c r="X147" s="26">
        <f>IF(7&lt;=$Q147,INDEX('BAZA PRAC'!$D$4:$D$61,$P147-4+7),"")</f>
        <v/>
      </c>
      <c r="Y147" s="26">
        <f>IF(8&lt;=$Q147,INDEX('BAZA PRAC'!$D$4:$D$61,$P147-4+8),"")</f>
        <v/>
      </c>
      <c r="Z147" s="26">
        <f>IF(9&lt;=$Q147,INDEX('BAZA PRAC'!$D$4:$D$61,$P147-4+9),"")</f>
        <v/>
      </c>
      <c r="AA147" s="26">
        <f>IF(10&lt;=$Q147,INDEX('BAZA PRAC'!$D$4:$D$61,$P147-4+10),"")</f>
        <v/>
      </c>
      <c r="AB147" s="26">
        <f>IF(11&lt;=$Q147,INDEX('BAZA PRAC'!$D$4:$D$61,$P147-4+11),"")</f>
        <v/>
      </c>
      <c r="AC147" s="26">
        <f>IF(12&lt;=$Q147,INDEX('BAZA PRAC'!$D$4:$D$61,$P147-4+12),"")</f>
        <v/>
      </c>
      <c r="AD147" s="26">
        <f>IF(13&lt;=$Q147,INDEX('BAZA PRAC'!$D$4:$D$61,$P147-4+13),"")</f>
        <v/>
      </c>
      <c r="AE147" s="26">
        <f>IF(14&lt;=$Q147,INDEX('BAZA PRAC'!$D$4:$D$61,$P147-4+14),"")</f>
        <v/>
      </c>
      <c r="AF147" s="26">
        <f>IF(15&lt;=$Q147,INDEX('BAZA PRAC'!$D$4:$D$61,$P147-4+15),"")</f>
        <v/>
      </c>
      <c r="AG147" s="26">
        <f>IF(16&lt;=$Q147,INDEX('BAZA PRAC'!$D$4:$D$61,$P147-4+16),"")</f>
        <v/>
      </c>
      <c r="AH147" s="26">
        <f>IF(17&lt;=$Q147,INDEX('BAZA PRAC'!$D$4:$D$61,$P147-4+17),"")</f>
        <v/>
      </c>
      <c r="AI147" s="26">
        <f>IF(18&lt;=$Q147,INDEX('BAZA PRAC'!$D$4:$D$61,$P147-4+18),"")</f>
        <v/>
      </c>
      <c r="AJ147" s="26">
        <f>IF(19&lt;=$Q147,INDEX('BAZA PRAC'!$D$4:$D$61,$P147-4+19),"")</f>
        <v/>
      </c>
      <c r="AK147" s="26">
        <f>IF(20&lt;=$Q147,INDEX('BAZA PRAC'!$D$4:$D$61,$P147-4+20),"")</f>
        <v/>
      </c>
      <c r="AL147" s="26">
        <f>IF(21&lt;=$Q147,INDEX('BAZA PRAC'!$D$4:$D$61,$P147-4+21),"")</f>
        <v/>
      </c>
      <c r="AM147" s="26">
        <f>IF(22&lt;=$Q147,INDEX('BAZA PRAC'!$D$4:$D$61,$P147-4+22),"")</f>
        <v/>
      </c>
      <c r="AN147" s="26">
        <f>IF(23&lt;=$Q147,INDEX('BAZA PRAC'!$D$4:$D$61,$P147-4+23),"")</f>
        <v/>
      </c>
      <c r="AO147" s="26">
        <f>IF(24&lt;=$Q147,INDEX('BAZA PRAC'!$D$4:$D$61,$P147-4+24),"")</f>
        <v/>
      </c>
      <c r="AP147" s="26">
        <f>IF(25&lt;=$Q147,INDEX('BAZA PRAC'!$D$4:$D$61,$P147-4+25),"")</f>
        <v/>
      </c>
      <c r="AQ147" s="26">
        <f>IF(26&lt;=$Q147,INDEX('BAZA PRAC'!$D$4:$D$61,$P147-4+26),"")</f>
        <v/>
      </c>
      <c r="AR147" s="26">
        <f>IF(27&lt;=$Q147,INDEX('BAZA PRAC'!$D$4:$D$61,$P147-4+27),"")</f>
        <v/>
      </c>
      <c r="AS147" s="26">
        <f>IF(28&lt;=$Q147,INDEX('BAZA PRAC'!$D$4:$D$61,$P147-4+28),"")</f>
        <v/>
      </c>
      <c r="AT147" s="26">
        <f>IF(29&lt;=$Q147,INDEX('BAZA PRAC'!$D$4:$D$61,$P147-4+29),"")</f>
        <v/>
      </c>
      <c r="AU147" s="26">
        <f>IF(30&lt;=$Q147,INDEX('BAZA PRAC'!$D$4:$D$61,$P147-4+30),"")</f>
        <v/>
      </c>
      <c r="AV147" s="26">
        <f>IF(31&lt;=$Q147,INDEX('BAZA PRAC'!$D$4:$D$61,$P147-4+31),"")</f>
        <v/>
      </c>
      <c r="AW147" s="26">
        <f>IF(32&lt;=$Q147,INDEX('BAZA PRAC'!$D$4:$D$61,$P147-4+32),"")</f>
        <v/>
      </c>
      <c r="AX147" s="26">
        <f>IF(33&lt;=$Q147,INDEX('BAZA PRAC'!$D$4:$D$61,$P147-4+33),"")</f>
        <v/>
      </c>
      <c r="AY147" s="26">
        <f>IF(34&lt;=$Q147,INDEX('BAZA PRAC'!$D$4:$D$61,$P147-4+34),"")</f>
        <v/>
      </c>
      <c r="AZ147" s="26">
        <f>IF(35&lt;=$Q147,INDEX('BAZA PRAC'!$D$4:$D$61,$P147-4+35),"")</f>
        <v/>
      </c>
      <c r="BA147" s="26">
        <f>IF(36&lt;=$Q147,INDEX('BAZA PRAC'!$D$4:$D$61,$P147-4+36),"")</f>
        <v/>
      </c>
      <c r="BB147" s="26">
        <f>IF(37&lt;=$Q147,INDEX('BAZA PRAC'!$D$4:$D$61,$P147-4+37),"")</f>
        <v/>
      </c>
      <c r="BC147" s="26">
        <f>IF(38&lt;=$Q147,INDEX('BAZA PRAC'!$D$4:$D$61,$P147-4+38),"")</f>
        <v/>
      </c>
      <c r="BD147" s="26">
        <f>IF(39&lt;=$Q147,INDEX('BAZA PRAC'!$D$4:$D$61,$P147-4+39),"")</f>
        <v/>
      </c>
      <c r="BE147" s="26">
        <f>IF(40&lt;=$Q147,INDEX('BAZA PRAC'!$D$4:$D$61,$P147-4+40),"")</f>
        <v/>
      </c>
      <c r="BF147" s="26">
        <f>IF(41&lt;=$Q147,INDEX('BAZA PRAC'!$D$4:$D$61,$P147-4+41),"")</f>
        <v/>
      </c>
      <c r="BG147" s="26">
        <f>IF(42&lt;=$Q147,INDEX('BAZA PRAC'!$D$4:$D$61,$P147-4+42),"")</f>
        <v/>
      </c>
      <c r="BH147" s="26">
        <f>IF(43&lt;=$Q147,INDEX('BAZA PRAC'!$D$4:$D$61,$P147-4+43),"")</f>
        <v/>
      </c>
      <c r="BI147" s="26">
        <f>IF(44&lt;=$Q147,INDEX('BAZA PRAC'!$D$4:$D$61,$P147-4+44),"")</f>
        <v/>
      </c>
      <c r="BJ147" s="26">
        <f>IF(45&lt;=$Q147,INDEX('BAZA PRAC'!$D$4:$D$61,$P147-4+45),"")</f>
        <v/>
      </c>
      <c r="BK147" s="26">
        <f>IF(46&lt;=$Q147,INDEX('BAZA PRAC'!$D$4:$D$61,$P147-4+46),"")</f>
        <v/>
      </c>
      <c r="BL147" s="26">
        <f>IF(47&lt;=$Q147,INDEX('BAZA PRAC'!$D$4:$D$61,$P147-4+47),"")</f>
        <v/>
      </c>
      <c r="BM147" s="26">
        <f>IF(48&lt;=$Q147,INDEX('BAZA PRAC'!$D$4:$D$61,$P147-4+48),"")</f>
        <v/>
      </c>
      <c r="BN147" s="26">
        <f>IF(49&lt;=$Q147,INDEX('BAZA PRAC'!$D$4:$D$61,$P147-4+49),"")</f>
        <v/>
      </c>
      <c r="BO147" s="26">
        <f>IF(50&lt;=$Q147,INDEX('BAZA PRAC'!$D$4:$D$61,$P147-4+50),"")</f>
        <v/>
      </c>
      <c r="BP147" s="26">
        <f>IF(51&lt;=$Q147,INDEX('BAZA PRAC'!$D$4:$D$61,$P147-4+51),"")</f>
        <v/>
      </c>
      <c r="BQ147" s="26">
        <f>IF(52&lt;=$Q147,INDEX('BAZA PRAC'!$D$4:$D$61,$P147-4+52),"")</f>
        <v/>
      </c>
      <c r="BR147" s="26">
        <f>IF(53&lt;=$Q147,INDEX('BAZA PRAC'!$D$4:$D$61,$P147-4+53),"")</f>
        <v/>
      </c>
      <c r="BS147" s="26">
        <f>IF(54&lt;=$Q147,INDEX('BAZA PRAC'!$D$4:$D$61,$P147-4+54),"")</f>
        <v/>
      </c>
      <c r="BT147" s="26">
        <f>IF(55&lt;=$Q147,INDEX('BAZA PRAC'!$D$4:$D$61,$P147-4+55),"")</f>
        <v/>
      </c>
      <c r="BU147" s="26">
        <f>IF(56&lt;=$Q147,INDEX('BAZA PRAC'!$D$4:$D$61,$P147-4+56),"")</f>
        <v/>
      </c>
      <c r="BV147" s="26">
        <f>IF(57&lt;=$Q147,INDEX('BAZA PRAC'!$D$4:$D$61,$P147-4+57),"")</f>
        <v/>
      </c>
      <c r="BW147" s="26">
        <f>IF(58&lt;=$Q147,INDEX('BAZA PRAC'!$D$4:$D$61,$P147-4+58),"")</f>
        <v/>
      </c>
      <c r="BX147" s="20" t="n"/>
      <c r="BY147" s="20" t="n"/>
    </row>
    <row r="148">
      <c r="A148" s="27">
        <f>IF($D148="","",COUNTA($D$11:$D148))</f>
        <v/>
      </c>
      <c r="B148" s="27">
        <f>IF($BX148&lt;&gt;"",$BX148,IF($D148="","",IFERROR(INDEX('BAZA PRAC'!$A$4:$A$61,MATCH($D148,'BAZA PRAC'!$D$4:$D$61,0)),"")))</f>
        <v/>
      </c>
      <c r="C148" s="20" t="n"/>
      <c r="D148" s="21" t="n"/>
      <c r="E148" s="27">
        <f>IF($BY148&lt;&gt;"",$BY148,IF($D148="","",IFERROR(INDEX('BAZA PRAC'!$E$4:$E$61,MATCH($D148,'BAZA PRAC'!$D$4:$D$61,0)),"")))</f>
        <v/>
      </c>
      <c r="F148" s="22" t="n"/>
      <c r="G148" s="23" t="n"/>
      <c r="H148" s="23" t="n"/>
      <c r="I148" s="23" t="n"/>
      <c r="J148" s="28">
        <f>IF($D148="","",N(G148)+N(H148)+N(I148))</f>
        <v/>
      </c>
      <c r="K148" s="28">
        <f>IF($D148="","",N(F148)*J148)</f>
        <v/>
      </c>
      <c r="L148" s="25" t="n"/>
      <c r="M148" s="28">
        <f>IF($D148="","",K148*(1-N(L148)))</f>
        <v/>
      </c>
      <c r="N148" s="21" t="n"/>
      <c r="P148" s="26">
        <f>IFERROR(VLOOKUP($C148,USTAWIENIA!$E$2:$H$8,3,FALSE),4)</f>
        <v/>
      </c>
      <c r="Q148" s="26">
        <f>IFERROR(VLOOKUP($C148,USTAWIENIA!$E$2:$H$8,4,FALSE),58)</f>
        <v/>
      </c>
      <c r="R148" s="26">
        <f>IF(1&lt;=$Q148,INDEX('BAZA PRAC'!$D$4:$D$61,$P148-4+1),"")</f>
        <v/>
      </c>
      <c r="S148" s="26">
        <f>IF(2&lt;=$Q148,INDEX('BAZA PRAC'!$D$4:$D$61,$P148-4+2),"")</f>
        <v/>
      </c>
      <c r="T148" s="26">
        <f>IF(3&lt;=$Q148,INDEX('BAZA PRAC'!$D$4:$D$61,$P148-4+3),"")</f>
        <v/>
      </c>
      <c r="U148" s="26">
        <f>IF(4&lt;=$Q148,INDEX('BAZA PRAC'!$D$4:$D$61,$P148-4+4),"")</f>
        <v/>
      </c>
      <c r="V148" s="26">
        <f>IF(5&lt;=$Q148,INDEX('BAZA PRAC'!$D$4:$D$61,$P148-4+5),"")</f>
        <v/>
      </c>
      <c r="W148" s="26">
        <f>IF(6&lt;=$Q148,INDEX('BAZA PRAC'!$D$4:$D$61,$P148-4+6),"")</f>
        <v/>
      </c>
      <c r="X148" s="26">
        <f>IF(7&lt;=$Q148,INDEX('BAZA PRAC'!$D$4:$D$61,$P148-4+7),"")</f>
        <v/>
      </c>
      <c r="Y148" s="26">
        <f>IF(8&lt;=$Q148,INDEX('BAZA PRAC'!$D$4:$D$61,$P148-4+8),"")</f>
        <v/>
      </c>
      <c r="Z148" s="26">
        <f>IF(9&lt;=$Q148,INDEX('BAZA PRAC'!$D$4:$D$61,$P148-4+9),"")</f>
        <v/>
      </c>
      <c r="AA148" s="26">
        <f>IF(10&lt;=$Q148,INDEX('BAZA PRAC'!$D$4:$D$61,$P148-4+10),"")</f>
        <v/>
      </c>
      <c r="AB148" s="26">
        <f>IF(11&lt;=$Q148,INDEX('BAZA PRAC'!$D$4:$D$61,$P148-4+11),"")</f>
        <v/>
      </c>
      <c r="AC148" s="26">
        <f>IF(12&lt;=$Q148,INDEX('BAZA PRAC'!$D$4:$D$61,$P148-4+12),"")</f>
        <v/>
      </c>
      <c r="AD148" s="26">
        <f>IF(13&lt;=$Q148,INDEX('BAZA PRAC'!$D$4:$D$61,$P148-4+13),"")</f>
        <v/>
      </c>
      <c r="AE148" s="26">
        <f>IF(14&lt;=$Q148,INDEX('BAZA PRAC'!$D$4:$D$61,$P148-4+14),"")</f>
        <v/>
      </c>
      <c r="AF148" s="26">
        <f>IF(15&lt;=$Q148,INDEX('BAZA PRAC'!$D$4:$D$61,$P148-4+15),"")</f>
        <v/>
      </c>
      <c r="AG148" s="26">
        <f>IF(16&lt;=$Q148,INDEX('BAZA PRAC'!$D$4:$D$61,$P148-4+16),"")</f>
        <v/>
      </c>
      <c r="AH148" s="26">
        <f>IF(17&lt;=$Q148,INDEX('BAZA PRAC'!$D$4:$D$61,$P148-4+17),"")</f>
        <v/>
      </c>
      <c r="AI148" s="26">
        <f>IF(18&lt;=$Q148,INDEX('BAZA PRAC'!$D$4:$D$61,$P148-4+18),"")</f>
        <v/>
      </c>
      <c r="AJ148" s="26">
        <f>IF(19&lt;=$Q148,INDEX('BAZA PRAC'!$D$4:$D$61,$P148-4+19),"")</f>
        <v/>
      </c>
      <c r="AK148" s="26">
        <f>IF(20&lt;=$Q148,INDEX('BAZA PRAC'!$D$4:$D$61,$P148-4+20),"")</f>
        <v/>
      </c>
      <c r="AL148" s="26">
        <f>IF(21&lt;=$Q148,INDEX('BAZA PRAC'!$D$4:$D$61,$P148-4+21),"")</f>
        <v/>
      </c>
      <c r="AM148" s="26">
        <f>IF(22&lt;=$Q148,INDEX('BAZA PRAC'!$D$4:$D$61,$P148-4+22),"")</f>
        <v/>
      </c>
      <c r="AN148" s="26">
        <f>IF(23&lt;=$Q148,INDEX('BAZA PRAC'!$D$4:$D$61,$P148-4+23),"")</f>
        <v/>
      </c>
      <c r="AO148" s="26">
        <f>IF(24&lt;=$Q148,INDEX('BAZA PRAC'!$D$4:$D$61,$P148-4+24),"")</f>
        <v/>
      </c>
      <c r="AP148" s="26">
        <f>IF(25&lt;=$Q148,INDEX('BAZA PRAC'!$D$4:$D$61,$P148-4+25),"")</f>
        <v/>
      </c>
      <c r="AQ148" s="26">
        <f>IF(26&lt;=$Q148,INDEX('BAZA PRAC'!$D$4:$D$61,$P148-4+26),"")</f>
        <v/>
      </c>
      <c r="AR148" s="26">
        <f>IF(27&lt;=$Q148,INDEX('BAZA PRAC'!$D$4:$D$61,$P148-4+27),"")</f>
        <v/>
      </c>
      <c r="AS148" s="26">
        <f>IF(28&lt;=$Q148,INDEX('BAZA PRAC'!$D$4:$D$61,$P148-4+28),"")</f>
        <v/>
      </c>
      <c r="AT148" s="26">
        <f>IF(29&lt;=$Q148,INDEX('BAZA PRAC'!$D$4:$D$61,$P148-4+29),"")</f>
        <v/>
      </c>
      <c r="AU148" s="26">
        <f>IF(30&lt;=$Q148,INDEX('BAZA PRAC'!$D$4:$D$61,$P148-4+30),"")</f>
        <v/>
      </c>
      <c r="AV148" s="26">
        <f>IF(31&lt;=$Q148,INDEX('BAZA PRAC'!$D$4:$D$61,$P148-4+31),"")</f>
        <v/>
      </c>
      <c r="AW148" s="26">
        <f>IF(32&lt;=$Q148,INDEX('BAZA PRAC'!$D$4:$D$61,$P148-4+32),"")</f>
        <v/>
      </c>
      <c r="AX148" s="26">
        <f>IF(33&lt;=$Q148,INDEX('BAZA PRAC'!$D$4:$D$61,$P148-4+33),"")</f>
        <v/>
      </c>
      <c r="AY148" s="26">
        <f>IF(34&lt;=$Q148,INDEX('BAZA PRAC'!$D$4:$D$61,$P148-4+34),"")</f>
        <v/>
      </c>
      <c r="AZ148" s="26">
        <f>IF(35&lt;=$Q148,INDEX('BAZA PRAC'!$D$4:$D$61,$P148-4+35),"")</f>
        <v/>
      </c>
      <c r="BA148" s="26">
        <f>IF(36&lt;=$Q148,INDEX('BAZA PRAC'!$D$4:$D$61,$P148-4+36),"")</f>
        <v/>
      </c>
      <c r="BB148" s="26">
        <f>IF(37&lt;=$Q148,INDEX('BAZA PRAC'!$D$4:$D$61,$P148-4+37),"")</f>
        <v/>
      </c>
      <c r="BC148" s="26">
        <f>IF(38&lt;=$Q148,INDEX('BAZA PRAC'!$D$4:$D$61,$P148-4+38),"")</f>
        <v/>
      </c>
      <c r="BD148" s="26">
        <f>IF(39&lt;=$Q148,INDEX('BAZA PRAC'!$D$4:$D$61,$P148-4+39),"")</f>
        <v/>
      </c>
      <c r="BE148" s="26">
        <f>IF(40&lt;=$Q148,INDEX('BAZA PRAC'!$D$4:$D$61,$P148-4+40),"")</f>
        <v/>
      </c>
      <c r="BF148" s="26">
        <f>IF(41&lt;=$Q148,INDEX('BAZA PRAC'!$D$4:$D$61,$P148-4+41),"")</f>
        <v/>
      </c>
      <c r="BG148" s="26">
        <f>IF(42&lt;=$Q148,INDEX('BAZA PRAC'!$D$4:$D$61,$P148-4+42),"")</f>
        <v/>
      </c>
      <c r="BH148" s="26">
        <f>IF(43&lt;=$Q148,INDEX('BAZA PRAC'!$D$4:$D$61,$P148-4+43),"")</f>
        <v/>
      </c>
      <c r="BI148" s="26">
        <f>IF(44&lt;=$Q148,INDEX('BAZA PRAC'!$D$4:$D$61,$P148-4+44),"")</f>
        <v/>
      </c>
      <c r="BJ148" s="26">
        <f>IF(45&lt;=$Q148,INDEX('BAZA PRAC'!$D$4:$D$61,$P148-4+45),"")</f>
        <v/>
      </c>
      <c r="BK148" s="26">
        <f>IF(46&lt;=$Q148,INDEX('BAZA PRAC'!$D$4:$D$61,$P148-4+46),"")</f>
        <v/>
      </c>
      <c r="BL148" s="26">
        <f>IF(47&lt;=$Q148,INDEX('BAZA PRAC'!$D$4:$D$61,$P148-4+47),"")</f>
        <v/>
      </c>
      <c r="BM148" s="26">
        <f>IF(48&lt;=$Q148,INDEX('BAZA PRAC'!$D$4:$D$61,$P148-4+48),"")</f>
        <v/>
      </c>
      <c r="BN148" s="26">
        <f>IF(49&lt;=$Q148,INDEX('BAZA PRAC'!$D$4:$D$61,$P148-4+49),"")</f>
        <v/>
      </c>
      <c r="BO148" s="26">
        <f>IF(50&lt;=$Q148,INDEX('BAZA PRAC'!$D$4:$D$61,$P148-4+50),"")</f>
        <v/>
      </c>
      <c r="BP148" s="26">
        <f>IF(51&lt;=$Q148,INDEX('BAZA PRAC'!$D$4:$D$61,$P148-4+51),"")</f>
        <v/>
      </c>
      <c r="BQ148" s="26">
        <f>IF(52&lt;=$Q148,INDEX('BAZA PRAC'!$D$4:$D$61,$P148-4+52),"")</f>
        <v/>
      </c>
      <c r="BR148" s="26">
        <f>IF(53&lt;=$Q148,INDEX('BAZA PRAC'!$D$4:$D$61,$P148-4+53),"")</f>
        <v/>
      </c>
      <c r="BS148" s="26">
        <f>IF(54&lt;=$Q148,INDEX('BAZA PRAC'!$D$4:$D$61,$P148-4+54),"")</f>
        <v/>
      </c>
      <c r="BT148" s="26">
        <f>IF(55&lt;=$Q148,INDEX('BAZA PRAC'!$D$4:$D$61,$P148-4+55),"")</f>
        <v/>
      </c>
      <c r="BU148" s="26">
        <f>IF(56&lt;=$Q148,INDEX('BAZA PRAC'!$D$4:$D$61,$P148-4+56),"")</f>
        <v/>
      </c>
      <c r="BV148" s="26">
        <f>IF(57&lt;=$Q148,INDEX('BAZA PRAC'!$D$4:$D$61,$P148-4+57),"")</f>
        <v/>
      </c>
      <c r="BW148" s="26">
        <f>IF(58&lt;=$Q148,INDEX('BAZA PRAC'!$D$4:$D$61,$P148-4+58),"")</f>
        <v/>
      </c>
      <c r="BX148" s="20" t="n"/>
      <c r="BY148" s="20" t="n"/>
    </row>
    <row r="149">
      <c r="A149" s="19">
        <f>IF($D149="","",COUNTA($D$11:$D149))</f>
        <v/>
      </c>
      <c r="B149" s="19">
        <f>IF($BX149&lt;&gt;"",$BX149,IF($D149="","",IFERROR(INDEX('BAZA PRAC'!$A$4:$A$61,MATCH($D149,'BAZA PRAC'!$D$4:$D$61,0)),"")))</f>
        <v/>
      </c>
      <c r="C149" s="20" t="n"/>
      <c r="D149" s="21" t="n"/>
      <c r="E149" s="19">
        <f>IF($BY149&lt;&gt;"",$BY149,IF($D149="","",IFERROR(INDEX('BAZA PRAC'!$E$4:$E$61,MATCH($D149,'BAZA PRAC'!$D$4:$D$61,0)),"")))</f>
        <v/>
      </c>
      <c r="F149" s="22" t="n"/>
      <c r="G149" s="23" t="n"/>
      <c r="H149" s="23" t="n"/>
      <c r="I149" s="23" t="n"/>
      <c r="J149" s="24">
        <f>IF($D149="","",N(G149)+N(H149)+N(I149))</f>
        <v/>
      </c>
      <c r="K149" s="24">
        <f>IF($D149="","",N(F149)*J149)</f>
        <v/>
      </c>
      <c r="L149" s="25" t="n"/>
      <c r="M149" s="24">
        <f>IF($D149="","",K149*(1-N(L149)))</f>
        <v/>
      </c>
      <c r="N149" s="21" t="n"/>
      <c r="P149" s="26">
        <f>IFERROR(VLOOKUP($C149,USTAWIENIA!$E$2:$H$8,3,FALSE),4)</f>
        <v/>
      </c>
      <c r="Q149" s="26">
        <f>IFERROR(VLOOKUP($C149,USTAWIENIA!$E$2:$H$8,4,FALSE),58)</f>
        <v/>
      </c>
      <c r="R149" s="26">
        <f>IF(1&lt;=$Q149,INDEX('BAZA PRAC'!$D$4:$D$61,$P149-4+1),"")</f>
        <v/>
      </c>
      <c r="S149" s="26">
        <f>IF(2&lt;=$Q149,INDEX('BAZA PRAC'!$D$4:$D$61,$P149-4+2),"")</f>
        <v/>
      </c>
      <c r="T149" s="26">
        <f>IF(3&lt;=$Q149,INDEX('BAZA PRAC'!$D$4:$D$61,$P149-4+3),"")</f>
        <v/>
      </c>
      <c r="U149" s="26">
        <f>IF(4&lt;=$Q149,INDEX('BAZA PRAC'!$D$4:$D$61,$P149-4+4),"")</f>
        <v/>
      </c>
      <c r="V149" s="26">
        <f>IF(5&lt;=$Q149,INDEX('BAZA PRAC'!$D$4:$D$61,$P149-4+5),"")</f>
        <v/>
      </c>
      <c r="W149" s="26">
        <f>IF(6&lt;=$Q149,INDEX('BAZA PRAC'!$D$4:$D$61,$P149-4+6),"")</f>
        <v/>
      </c>
      <c r="X149" s="26">
        <f>IF(7&lt;=$Q149,INDEX('BAZA PRAC'!$D$4:$D$61,$P149-4+7),"")</f>
        <v/>
      </c>
      <c r="Y149" s="26">
        <f>IF(8&lt;=$Q149,INDEX('BAZA PRAC'!$D$4:$D$61,$P149-4+8),"")</f>
        <v/>
      </c>
      <c r="Z149" s="26">
        <f>IF(9&lt;=$Q149,INDEX('BAZA PRAC'!$D$4:$D$61,$P149-4+9),"")</f>
        <v/>
      </c>
      <c r="AA149" s="26">
        <f>IF(10&lt;=$Q149,INDEX('BAZA PRAC'!$D$4:$D$61,$P149-4+10),"")</f>
        <v/>
      </c>
      <c r="AB149" s="26">
        <f>IF(11&lt;=$Q149,INDEX('BAZA PRAC'!$D$4:$D$61,$P149-4+11),"")</f>
        <v/>
      </c>
      <c r="AC149" s="26">
        <f>IF(12&lt;=$Q149,INDEX('BAZA PRAC'!$D$4:$D$61,$P149-4+12),"")</f>
        <v/>
      </c>
      <c r="AD149" s="26">
        <f>IF(13&lt;=$Q149,INDEX('BAZA PRAC'!$D$4:$D$61,$P149-4+13),"")</f>
        <v/>
      </c>
      <c r="AE149" s="26">
        <f>IF(14&lt;=$Q149,INDEX('BAZA PRAC'!$D$4:$D$61,$P149-4+14),"")</f>
        <v/>
      </c>
      <c r="AF149" s="26">
        <f>IF(15&lt;=$Q149,INDEX('BAZA PRAC'!$D$4:$D$61,$P149-4+15),"")</f>
        <v/>
      </c>
      <c r="AG149" s="26">
        <f>IF(16&lt;=$Q149,INDEX('BAZA PRAC'!$D$4:$D$61,$P149-4+16),"")</f>
        <v/>
      </c>
      <c r="AH149" s="26">
        <f>IF(17&lt;=$Q149,INDEX('BAZA PRAC'!$D$4:$D$61,$P149-4+17),"")</f>
        <v/>
      </c>
      <c r="AI149" s="26">
        <f>IF(18&lt;=$Q149,INDEX('BAZA PRAC'!$D$4:$D$61,$P149-4+18),"")</f>
        <v/>
      </c>
      <c r="AJ149" s="26">
        <f>IF(19&lt;=$Q149,INDEX('BAZA PRAC'!$D$4:$D$61,$P149-4+19),"")</f>
        <v/>
      </c>
      <c r="AK149" s="26">
        <f>IF(20&lt;=$Q149,INDEX('BAZA PRAC'!$D$4:$D$61,$P149-4+20),"")</f>
        <v/>
      </c>
      <c r="AL149" s="26">
        <f>IF(21&lt;=$Q149,INDEX('BAZA PRAC'!$D$4:$D$61,$P149-4+21),"")</f>
        <v/>
      </c>
      <c r="AM149" s="26">
        <f>IF(22&lt;=$Q149,INDEX('BAZA PRAC'!$D$4:$D$61,$P149-4+22),"")</f>
        <v/>
      </c>
      <c r="AN149" s="26">
        <f>IF(23&lt;=$Q149,INDEX('BAZA PRAC'!$D$4:$D$61,$P149-4+23),"")</f>
        <v/>
      </c>
      <c r="AO149" s="26">
        <f>IF(24&lt;=$Q149,INDEX('BAZA PRAC'!$D$4:$D$61,$P149-4+24),"")</f>
        <v/>
      </c>
      <c r="AP149" s="26">
        <f>IF(25&lt;=$Q149,INDEX('BAZA PRAC'!$D$4:$D$61,$P149-4+25),"")</f>
        <v/>
      </c>
      <c r="AQ149" s="26">
        <f>IF(26&lt;=$Q149,INDEX('BAZA PRAC'!$D$4:$D$61,$P149-4+26),"")</f>
        <v/>
      </c>
      <c r="AR149" s="26">
        <f>IF(27&lt;=$Q149,INDEX('BAZA PRAC'!$D$4:$D$61,$P149-4+27),"")</f>
        <v/>
      </c>
      <c r="AS149" s="26">
        <f>IF(28&lt;=$Q149,INDEX('BAZA PRAC'!$D$4:$D$61,$P149-4+28),"")</f>
        <v/>
      </c>
      <c r="AT149" s="26">
        <f>IF(29&lt;=$Q149,INDEX('BAZA PRAC'!$D$4:$D$61,$P149-4+29),"")</f>
        <v/>
      </c>
      <c r="AU149" s="26">
        <f>IF(30&lt;=$Q149,INDEX('BAZA PRAC'!$D$4:$D$61,$P149-4+30),"")</f>
        <v/>
      </c>
      <c r="AV149" s="26">
        <f>IF(31&lt;=$Q149,INDEX('BAZA PRAC'!$D$4:$D$61,$P149-4+31),"")</f>
        <v/>
      </c>
      <c r="AW149" s="26">
        <f>IF(32&lt;=$Q149,INDEX('BAZA PRAC'!$D$4:$D$61,$P149-4+32),"")</f>
        <v/>
      </c>
      <c r="AX149" s="26">
        <f>IF(33&lt;=$Q149,INDEX('BAZA PRAC'!$D$4:$D$61,$P149-4+33),"")</f>
        <v/>
      </c>
      <c r="AY149" s="26">
        <f>IF(34&lt;=$Q149,INDEX('BAZA PRAC'!$D$4:$D$61,$P149-4+34),"")</f>
        <v/>
      </c>
      <c r="AZ149" s="26">
        <f>IF(35&lt;=$Q149,INDEX('BAZA PRAC'!$D$4:$D$61,$P149-4+35),"")</f>
        <v/>
      </c>
      <c r="BA149" s="26">
        <f>IF(36&lt;=$Q149,INDEX('BAZA PRAC'!$D$4:$D$61,$P149-4+36),"")</f>
        <v/>
      </c>
      <c r="BB149" s="26">
        <f>IF(37&lt;=$Q149,INDEX('BAZA PRAC'!$D$4:$D$61,$P149-4+37),"")</f>
        <v/>
      </c>
      <c r="BC149" s="26">
        <f>IF(38&lt;=$Q149,INDEX('BAZA PRAC'!$D$4:$D$61,$P149-4+38),"")</f>
        <v/>
      </c>
      <c r="BD149" s="26">
        <f>IF(39&lt;=$Q149,INDEX('BAZA PRAC'!$D$4:$D$61,$P149-4+39),"")</f>
        <v/>
      </c>
      <c r="BE149" s="26">
        <f>IF(40&lt;=$Q149,INDEX('BAZA PRAC'!$D$4:$D$61,$P149-4+40),"")</f>
        <v/>
      </c>
      <c r="BF149" s="26">
        <f>IF(41&lt;=$Q149,INDEX('BAZA PRAC'!$D$4:$D$61,$P149-4+41),"")</f>
        <v/>
      </c>
      <c r="BG149" s="26">
        <f>IF(42&lt;=$Q149,INDEX('BAZA PRAC'!$D$4:$D$61,$P149-4+42),"")</f>
        <v/>
      </c>
      <c r="BH149" s="26">
        <f>IF(43&lt;=$Q149,INDEX('BAZA PRAC'!$D$4:$D$61,$P149-4+43),"")</f>
        <v/>
      </c>
      <c r="BI149" s="26">
        <f>IF(44&lt;=$Q149,INDEX('BAZA PRAC'!$D$4:$D$61,$P149-4+44),"")</f>
        <v/>
      </c>
      <c r="BJ149" s="26">
        <f>IF(45&lt;=$Q149,INDEX('BAZA PRAC'!$D$4:$D$61,$P149-4+45),"")</f>
        <v/>
      </c>
      <c r="BK149" s="26">
        <f>IF(46&lt;=$Q149,INDEX('BAZA PRAC'!$D$4:$D$61,$P149-4+46),"")</f>
        <v/>
      </c>
      <c r="BL149" s="26">
        <f>IF(47&lt;=$Q149,INDEX('BAZA PRAC'!$D$4:$D$61,$P149-4+47),"")</f>
        <v/>
      </c>
      <c r="BM149" s="26">
        <f>IF(48&lt;=$Q149,INDEX('BAZA PRAC'!$D$4:$D$61,$P149-4+48),"")</f>
        <v/>
      </c>
      <c r="BN149" s="26">
        <f>IF(49&lt;=$Q149,INDEX('BAZA PRAC'!$D$4:$D$61,$P149-4+49),"")</f>
        <v/>
      </c>
      <c r="BO149" s="26">
        <f>IF(50&lt;=$Q149,INDEX('BAZA PRAC'!$D$4:$D$61,$P149-4+50),"")</f>
        <v/>
      </c>
      <c r="BP149" s="26">
        <f>IF(51&lt;=$Q149,INDEX('BAZA PRAC'!$D$4:$D$61,$P149-4+51),"")</f>
        <v/>
      </c>
      <c r="BQ149" s="26">
        <f>IF(52&lt;=$Q149,INDEX('BAZA PRAC'!$D$4:$D$61,$P149-4+52),"")</f>
        <v/>
      </c>
      <c r="BR149" s="26">
        <f>IF(53&lt;=$Q149,INDEX('BAZA PRAC'!$D$4:$D$61,$P149-4+53),"")</f>
        <v/>
      </c>
      <c r="BS149" s="26">
        <f>IF(54&lt;=$Q149,INDEX('BAZA PRAC'!$D$4:$D$61,$P149-4+54),"")</f>
        <v/>
      </c>
      <c r="BT149" s="26">
        <f>IF(55&lt;=$Q149,INDEX('BAZA PRAC'!$D$4:$D$61,$P149-4+55),"")</f>
        <v/>
      </c>
      <c r="BU149" s="26">
        <f>IF(56&lt;=$Q149,INDEX('BAZA PRAC'!$D$4:$D$61,$P149-4+56),"")</f>
        <v/>
      </c>
      <c r="BV149" s="26">
        <f>IF(57&lt;=$Q149,INDEX('BAZA PRAC'!$D$4:$D$61,$P149-4+57),"")</f>
        <v/>
      </c>
      <c r="BW149" s="26">
        <f>IF(58&lt;=$Q149,INDEX('BAZA PRAC'!$D$4:$D$61,$P149-4+58),"")</f>
        <v/>
      </c>
      <c r="BX149" s="20" t="n"/>
      <c r="BY149" s="20" t="n"/>
    </row>
    <row r="150">
      <c r="A150" s="27">
        <f>IF($D150="","",COUNTA($D$11:$D150))</f>
        <v/>
      </c>
      <c r="B150" s="27">
        <f>IF($BX150&lt;&gt;"",$BX150,IF($D150="","",IFERROR(INDEX('BAZA PRAC'!$A$4:$A$61,MATCH($D150,'BAZA PRAC'!$D$4:$D$61,0)),"")))</f>
        <v/>
      </c>
      <c r="C150" s="20" t="n"/>
      <c r="D150" s="21" t="n"/>
      <c r="E150" s="27">
        <f>IF($BY150&lt;&gt;"",$BY150,IF($D150="","",IFERROR(INDEX('BAZA PRAC'!$E$4:$E$61,MATCH($D150,'BAZA PRAC'!$D$4:$D$61,0)),"")))</f>
        <v/>
      </c>
      <c r="F150" s="22" t="n"/>
      <c r="G150" s="23" t="n"/>
      <c r="H150" s="23" t="n"/>
      <c r="I150" s="23" t="n"/>
      <c r="J150" s="28">
        <f>IF($D150="","",N(G150)+N(H150)+N(I150))</f>
        <v/>
      </c>
      <c r="K150" s="28">
        <f>IF($D150="","",N(F150)*J150)</f>
        <v/>
      </c>
      <c r="L150" s="25" t="n"/>
      <c r="M150" s="28">
        <f>IF($D150="","",K150*(1-N(L150)))</f>
        <v/>
      </c>
      <c r="N150" s="21" t="n"/>
      <c r="P150" s="26">
        <f>IFERROR(VLOOKUP($C150,USTAWIENIA!$E$2:$H$8,3,FALSE),4)</f>
        <v/>
      </c>
      <c r="Q150" s="26">
        <f>IFERROR(VLOOKUP($C150,USTAWIENIA!$E$2:$H$8,4,FALSE),58)</f>
        <v/>
      </c>
      <c r="R150" s="26">
        <f>IF(1&lt;=$Q150,INDEX('BAZA PRAC'!$D$4:$D$61,$P150-4+1),"")</f>
        <v/>
      </c>
      <c r="S150" s="26">
        <f>IF(2&lt;=$Q150,INDEX('BAZA PRAC'!$D$4:$D$61,$P150-4+2),"")</f>
        <v/>
      </c>
      <c r="T150" s="26">
        <f>IF(3&lt;=$Q150,INDEX('BAZA PRAC'!$D$4:$D$61,$P150-4+3),"")</f>
        <v/>
      </c>
      <c r="U150" s="26">
        <f>IF(4&lt;=$Q150,INDEX('BAZA PRAC'!$D$4:$D$61,$P150-4+4),"")</f>
        <v/>
      </c>
      <c r="V150" s="26">
        <f>IF(5&lt;=$Q150,INDEX('BAZA PRAC'!$D$4:$D$61,$P150-4+5),"")</f>
        <v/>
      </c>
      <c r="W150" s="26">
        <f>IF(6&lt;=$Q150,INDEX('BAZA PRAC'!$D$4:$D$61,$P150-4+6),"")</f>
        <v/>
      </c>
      <c r="X150" s="26">
        <f>IF(7&lt;=$Q150,INDEX('BAZA PRAC'!$D$4:$D$61,$P150-4+7),"")</f>
        <v/>
      </c>
      <c r="Y150" s="26">
        <f>IF(8&lt;=$Q150,INDEX('BAZA PRAC'!$D$4:$D$61,$P150-4+8),"")</f>
        <v/>
      </c>
      <c r="Z150" s="26">
        <f>IF(9&lt;=$Q150,INDEX('BAZA PRAC'!$D$4:$D$61,$P150-4+9),"")</f>
        <v/>
      </c>
      <c r="AA150" s="26">
        <f>IF(10&lt;=$Q150,INDEX('BAZA PRAC'!$D$4:$D$61,$P150-4+10),"")</f>
        <v/>
      </c>
      <c r="AB150" s="26">
        <f>IF(11&lt;=$Q150,INDEX('BAZA PRAC'!$D$4:$D$61,$P150-4+11),"")</f>
        <v/>
      </c>
      <c r="AC150" s="26">
        <f>IF(12&lt;=$Q150,INDEX('BAZA PRAC'!$D$4:$D$61,$P150-4+12),"")</f>
        <v/>
      </c>
      <c r="AD150" s="26">
        <f>IF(13&lt;=$Q150,INDEX('BAZA PRAC'!$D$4:$D$61,$P150-4+13),"")</f>
        <v/>
      </c>
      <c r="AE150" s="26">
        <f>IF(14&lt;=$Q150,INDEX('BAZA PRAC'!$D$4:$D$61,$P150-4+14),"")</f>
        <v/>
      </c>
      <c r="AF150" s="26">
        <f>IF(15&lt;=$Q150,INDEX('BAZA PRAC'!$D$4:$D$61,$P150-4+15),"")</f>
        <v/>
      </c>
      <c r="AG150" s="26">
        <f>IF(16&lt;=$Q150,INDEX('BAZA PRAC'!$D$4:$D$61,$P150-4+16),"")</f>
        <v/>
      </c>
      <c r="AH150" s="26">
        <f>IF(17&lt;=$Q150,INDEX('BAZA PRAC'!$D$4:$D$61,$P150-4+17),"")</f>
        <v/>
      </c>
      <c r="AI150" s="26">
        <f>IF(18&lt;=$Q150,INDEX('BAZA PRAC'!$D$4:$D$61,$P150-4+18),"")</f>
        <v/>
      </c>
      <c r="AJ150" s="26">
        <f>IF(19&lt;=$Q150,INDEX('BAZA PRAC'!$D$4:$D$61,$P150-4+19),"")</f>
        <v/>
      </c>
      <c r="AK150" s="26">
        <f>IF(20&lt;=$Q150,INDEX('BAZA PRAC'!$D$4:$D$61,$P150-4+20),"")</f>
        <v/>
      </c>
      <c r="AL150" s="26">
        <f>IF(21&lt;=$Q150,INDEX('BAZA PRAC'!$D$4:$D$61,$P150-4+21),"")</f>
        <v/>
      </c>
      <c r="AM150" s="26">
        <f>IF(22&lt;=$Q150,INDEX('BAZA PRAC'!$D$4:$D$61,$P150-4+22),"")</f>
        <v/>
      </c>
      <c r="AN150" s="26">
        <f>IF(23&lt;=$Q150,INDEX('BAZA PRAC'!$D$4:$D$61,$P150-4+23),"")</f>
        <v/>
      </c>
      <c r="AO150" s="26">
        <f>IF(24&lt;=$Q150,INDEX('BAZA PRAC'!$D$4:$D$61,$P150-4+24),"")</f>
        <v/>
      </c>
      <c r="AP150" s="26">
        <f>IF(25&lt;=$Q150,INDEX('BAZA PRAC'!$D$4:$D$61,$P150-4+25),"")</f>
        <v/>
      </c>
      <c r="AQ150" s="26">
        <f>IF(26&lt;=$Q150,INDEX('BAZA PRAC'!$D$4:$D$61,$P150-4+26),"")</f>
        <v/>
      </c>
      <c r="AR150" s="26">
        <f>IF(27&lt;=$Q150,INDEX('BAZA PRAC'!$D$4:$D$61,$P150-4+27),"")</f>
        <v/>
      </c>
      <c r="AS150" s="26">
        <f>IF(28&lt;=$Q150,INDEX('BAZA PRAC'!$D$4:$D$61,$P150-4+28),"")</f>
        <v/>
      </c>
      <c r="AT150" s="26">
        <f>IF(29&lt;=$Q150,INDEX('BAZA PRAC'!$D$4:$D$61,$P150-4+29),"")</f>
        <v/>
      </c>
      <c r="AU150" s="26">
        <f>IF(30&lt;=$Q150,INDEX('BAZA PRAC'!$D$4:$D$61,$P150-4+30),"")</f>
        <v/>
      </c>
      <c r="AV150" s="26">
        <f>IF(31&lt;=$Q150,INDEX('BAZA PRAC'!$D$4:$D$61,$P150-4+31),"")</f>
        <v/>
      </c>
      <c r="AW150" s="26">
        <f>IF(32&lt;=$Q150,INDEX('BAZA PRAC'!$D$4:$D$61,$P150-4+32),"")</f>
        <v/>
      </c>
      <c r="AX150" s="26">
        <f>IF(33&lt;=$Q150,INDEX('BAZA PRAC'!$D$4:$D$61,$P150-4+33),"")</f>
        <v/>
      </c>
      <c r="AY150" s="26">
        <f>IF(34&lt;=$Q150,INDEX('BAZA PRAC'!$D$4:$D$61,$P150-4+34),"")</f>
        <v/>
      </c>
      <c r="AZ150" s="26">
        <f>IF(35&lt;=$Q150,INDEX('BAZA PRAC'!$D$4:$D$61,$P150-4+35),"")</f>
        <v/>
      </c>
      <c r="BA150" s="26">
        <f>IF(36&lt;=$Q150,INDEX('BAZA PRAC'!$D$4:$D$61,$P150-4+36),"")</f>
        <v/>
      </c>
      <c r="BB150" s="26">
        <f>IF(37&lt;=$Q150,INDEX('BAZA PRAC'!$D$4:$D$61,$P150-4+37),"")</f>
        <v/>
      </c>
      <c r="BC150" s="26">
        <f>IF(38&lt;=$Q150,INDEX('BAZA PRAC'!$D$4:$D$61,$P150-4+38),"")</f>
        <v/>
      </c>
      <c r="BD150" s="26">
        <f>IF(39&lt;=$Q150,INDEX('BAZA PRAC'!$D$4:$D$61,$P150-4+39),"")</f>
        <v/>
      </c>
      <c r="BE150" s="26">
        <f>IF(40&lt;=$Q150,INDEX('BAZA PRAC'!$D$4:$D$61,$P150-4+40),"")</f>
        <v/>
      </c>
      <c r="BF150" s="26">
        <f>IF(41&lt;=$Q150,INDEX('BAZA PRAC'!$D$4:$D$61,$P150-4+41),"")</f>
        <v/>
      </c>
      <c r="BG150" s="26">
        <f>IF(42&lt;=$Q150,INDEX('BAZA PRAC'!$D$4:$D$61,$P150-4+42),"")</f>
        <v/>
      </c>
      <c r="BH150" s="26">
        <f>IF(43&lt;=$Q150,INDEX('BAZA PRAC'!$D$4:$D$61,$P150-4+43),"")</f>
        <v/>
      </c>
      <c r="BI150" s="26">
        <f>IF(44&lt;=$Q150,INDEX('BAZA PRAC'!$D$4:$D$61,$P150-4+44),"")</f>
        <v/>
      </c>
      <c r="BJ150" s="26">
        <f>IF(45&lt;=$Q150,INDEX('BAZA PRAC'!$D$4:$D$61,$P150-4+45),"")</f>
        <v/>
      </c>
      <c r="BK150" s="26">
        <f>IF(46&lt;=$Q150,INDEX('BAZA PRAC'!$D$4:$D$61,$P150-4+46),"")</f>
        <v/>
      </c>
      <c r="BL150" s="26">
        <f>IF(47&lt;=$Q150,INDEX('BAZA PRAC'!$D$4:$D$61,$P150-4+47),"")</f>
        <v/>
      </c>
      <c r="BM150" s="26">
        <f>IF(48&lt;=$Q150,INDEX('BAZA PRAC'!$D$4:$D$61,$P150-4+48),"")</f>
        <v/>
      </c>
      <c r="BN150" s="26">
        <f>IF(49&lt;=$Q150,INDEX('BAZA PRAC'!$D$4:$D$61,$P150-4+49),"")</f>
        <v/>
      </c>
      <c r="BO150" s="26">
        <f>IF(50&lt;=$Q150,INDEX('BAZA PRAC'!$D$4:$D$61,$P150-4+50),"")</f>
        <v/>
      </c>
      <c r="BP150" s="26">
        <f>IF(51&lt;=$Q150,INDEX('BAZA PRAC'!$D$4:$D$61,$P150-4+51),"")</f>
        <v/>
      </c>
      <c r="BQ150" s="26">
        <f>IF(52&lt;=$Q150,INDEX('BAZA PRAC'!$D$4:$D$61,$P150-4+52),"")</f>
        <v/>
      </c>
      <c r="BR150" s="26">
        <f>IF(53&lt;=$Q150,INDEX('BAZA PRAC'!$D$4:$D$61,$P150-4+53),"")</f>
        <v/>
      </c>
      <c r="BS150" s="26">
        <f>IF(54&lt;=$Q150,INDEX('BAZA PRAC'!$D$4:$D$61,$P150-4+54),"")</f>
        <v/>
      </c>
      <c r="BT150" s="26">
        <f>IF(55&lt;=$Q150,INDEX('BAZA PRAC'!$D$4:$D$61,$P150-4+55),"")</f>
        <v/>
      </c>
      <c r="BU150" s="26">
        <f>IF(56&lt;=$Q150,INDEX('BAZA PRAC'!$D$4:$D$61,$P150-4+56),"")</f>
        <v/>
      </c>
      <c r="BV150" s="26">
        <f>IF(57&lt;=$Q150,INDEX('BAZA PRAC'!$D$4:$D$61,$P150-4+57),"")</f>
        <v/>
      </c>
      <c r="BW150" s="26">
        <f>IF(58&lt;=$Q150,INDEX('BAZA PRAC'!$D$4:$D$61,$P150-4+58),"")</f>
        <v/>
      </c>
      <c r="BX150" s="20" t="n"/>
      <c r="BY150" s="20" t="n"/>
    </row>
    <row r="151">
      <c r="A151" s="19">
        <f>IF($D151="","",COUNTA($D$11:$D151))</f>
        <v/>
      </c>
      <c r="B151" s="19">
        <f>IF($BX151&lt;&gt;"",$BX151,IF($D151="","",IFERROR(INDEX('BAZA PRAC'!$A$4:$A$61,MATCH($D151,'BAZA PRAC'!$D$4:$D$61,0)),"")))</f>
        <v/>
      </c>
      <c r="C151" s="20" t="n"/>
      <c r="D151" s="21" t="n"/>
      <c r="E151" s="19">
        <f>IF($BY151&lt;&gt;"",$BY151,IF($D151="","",IFERROR(INDEX('BAZA PRAC'!$E$4:$E$61,MATCH($D151,'BAZA PRAC'!$D$4:$D$61,0)),"")))</f>
        <v/>
      </c>
      <c r="F151" s="22" t="n"/>
      <c r="G151" s="23" t="n"/>
      <c r="H151" s="23" t="n"/>
      <c r="I151" s="23" t="n"/>
      <c r="J151" s="24">
        <f>IF($D151="","",N(G151)+N(H151)+N(I151))</f>
        <v/>
      </c>
      <c r="K151" s="24">
        <f>IF($D151="","",N(F151)*J151)</f>
        <v/>
      </c>
      <c r="L151" s="25" t="n"/>
      <c r="M151" s="24">
        <f>IF($D151="","",K151*(1-N(L151)))</f>
        <v/>
      </c>
      <c r="N151" s="21" t="n"/>
      <c r="P151" s="26">
        <f>IFERROR(VLOOKUP($C151,USTAWIENIA!$E$2:$H$8,3,FALSE),4)</f>
        <v/>
      </c>
      <c r="Q151" s="26">
        <f>IFERROR(VLOOKUP($C151,USTAWIENIA!$E$2:$H$8,4,FALSE),58)</f>
        <v/>
      </c>
      <c r="R151" s="26">
        <f>IF(1&lt;=$Q151,INDEX('BAZA PRAC'!$D$4:$D$61,$P151-4+1),"")</f>
        <v/>
      </c>
      <c r="S151" s="26">
        <f>IF(2&lt;=$Q151,INDEX('BAZA PRAC'!$D$4:$D$61,$P151-4+2),"")</f>
        <v/>
      </c>
      <c r="T151" s="26">
        <f>IF(3&lt;=$Q151,INDEX('BAZA PRAC'!$D$4:$D$61,$P151-4+3),"")</f>
        <v/>
      </c>
      <c r="U151" s="26">
        <f>IF(4&lt;=$Q151,INDEX('BAZA PRAC'!$D$4:$D$61,$P151-4+4),"")</f>
        <v/>
      </c>
      <c r="V151" s="26">
        <f>IF(5&lt;=$Q151,INDEX('BAZA PRAC'!$D$4:$D$61,$P151-4+5),"")</f>
        <v/>
      </c>
      <c r="W151" s="26">
        <f>IF(6&lt;=$Q151,INDEX('BAZA PRAC'!$D$4:$D$61,$P151-4+6),"")</f>
        <v/>
      </c>
      <c r="X151" s="26">
        <f>IF(7&lt;=$Q151,INDEX('BAZA PRAC'!$D$4:$D$61,$P151-4+7),"")</f>
        <v/>
      </c>
      <c r="Y151" s="26">
        <f>IF(8&lt;=$Q151,INDEX('BAZA PRAC'!$D$4:$D$61,$P151-4+8),"")</f>
        <v/>
      </c>
      <c r="Z151" s="26">
        <f>IF(9&lt;=$Q151,INDEX('BAZA PRAC'!$D$4:$D$61,$P151-4+9),"")</f>
        <v/>
      </c>
      <c r="AA151" s="26">
        <f>IF(10&lt;=$Q151,INDEX('BAZA PRAC'!$D$4:$D$61,$P151-4+10),"")</f>
        <v/>
      </c>
      <c r="AB151" s="26">
        <f>IF(11&lt;=$Q151,INDEX('BAZA PRAC'!$D$4:$D$61,$P151-4+11),"")</f>
        <v/>
      </c>
      <c r="AC151" s="26">
        <f>IF(12&lt;=$Q151,INDEX('BAZA PRAC'!$D$4:$D$61,$P151-4+12),"")</f>
        <v/>
      </c>
      <c r="AD151" s="26">
        <f>IF(13&lt;=$Q151,INDEX('BAZA PRAC'!$D$4:$D$61,$P151-4+13),"")</f>
        <v/>
      </c>
      <c r="AE151" s="26">
        <f>IF(14&lt;=$Q151,INDEX('BAZA PRAC'!$D$4:$D$61,$P151-4+14),"")</f>
        <v/>
      </c>
      <c r="AF151" s="26">
        <f>IF(15&lt;=$Q151,INDEX('BAZA PRAC'!$D$4:$D$61,$P151-4+15),"")</f>
        <v/>
      </c>
      <c r="AG151" s="26">
        <f>IF(16&lt;=$Q151,INDEX('BAZA PRAC'!$D$4:$D$61,$P151-4+16),"")</f>
        <v/>
      </c>
      <c r="AH151" s="26">
        <f>IF(17&lt;=$Q151,INDEX('BAZA PRAC'!$D$4:$D$61,$P151-4+17),"")</f>
        <v/>
      </c>
      <c r="AI151" s="26">
        <f>IF(18&lt;=$Q151,INDEX('BAZA PRAC'!$D$4:$D$61,$P151-4+18),"")</f>
        <v/>
      </c>
      <c r="AJ151" s="26">
        <f>IF(19&lt;=$Q151,INDEX('BAZA PRAC'!$D$4:$D$61,$P151-4+19),"")</f>
        <v/>
      </c>
      <c r="AK151" s="26">
        <f>IF(20&lt;=$Q151,INDEX('BAZA PRAC'!$D$4:$D$61,$P151-4+20),"")</f>
        <v/>
      </c>
      <c r="AL151" s="26">
        <f>IF(21&lt;=$Q151,INDEX('BAZA PRAC'!$D$4:$D$61,$P151-4+21),"")</f>
        <v/>
      </c>
      <c r="AM151" s="26">
        <f>IF(22&lt;=$Q151,INDEX('BAZA PRAC'!$D$4:$D$61,$P151-4+22),"")</f>
        <v/>
      </c>
      <c r="AN151" s="26">
        <f>IF(23&lt;=$Q151,INDEX('BAZA PRAC'!$D$4:$D$61,$P151-4+23),"")</f>
        <v/>
      </c>
      <c r="AO151" s="26">
        <f>IF(24&lt;=$Q151,INDEX('BAZA PRAC'!$D$4:$D$61,$P151-4+24),"")</f>
        <v/>
      </c>
      <c r="AP151" s="26">
        <f>IF(25&lt;=$Q151,INDEX('BAZA PRAC'!$D$4:$D$61,$P151-4+25),"")</f>
        <v/>
      </c>
      <c r="AQ151" s="26">
        <f>IF(26&lt;=$Q151,INDEX('BAZA PRAC'!$D$4:$D$61,$P151-4+26),"")</f>
        <v/>
      </c>
      <c r="AR151" s="26">
        <f>IF(27&lt;=$Q151,INDEX('BAZA PRAC'!$D$4:$D$61,$P151-4+27),"")</f>
        <v/>
      </c>
      <c r="AS151" s="26">
        <f>IF(28&lt;=$Q151,INDEX('BAZA PRAC'!$D$4:$D$61,$P151-4+28),"")</f>
        <v/>
      </c>
      <c r="AT151" s="26">
        <f>IF(29&lt;=$Q151,INDEX('BAZA PRAC'!$D$4:$D$61,$P151-4+29),"")</f>
        <v/>
      </c>
      <c r="AU151" s="26">
        <f>IF(30&lt;=$Q151,INDEX('BAZA PRAC'!$D$4:$D$61,$P151-4+30),"")</f>
        <v/>
      </c>
      <c r="AV151" s="26">
        <f>IF(31&lt;=$Q151,INDEX('BAZA PRAC'!$D$4:$D$61,$P151-4+31),"")</f>
        <v/>
      </c>
      <c r="AW151" s="26">
        <f>IF(32&lt;=$Q151,INDEX('BAZA PRAC'!$D$4:$D$61,$P151-4+32),"")</f>
        <v/>
      </c>
      <c r="AX151" s="26">
        <f>IF(33&lt;=$Q151,INDEX('BAZA PRAC'!$D$4:$D$61,$P151-4+33),"")</f>
        <v/>
      </c>
      <c r="AY151" s="26">
        <f>IF(34&lt;=$Q151,INDEX('BAZA PRAC'!$D$4:$D$61,$P151-4+34),"")</f>
        <v/>
      </c>
      <c r="AZ151" s="26">
        <f>IF(35&lt;=$Q151,INDEX('BAZA PRAC'!$D$4:$D$61,$P151-4+35),"")</f>
        <v/>
      </c>
      <c r="BA151" s="26">
        <f>IF(36&lt;=$Q151,INDEX('BAZA PRAC'!$D$4:$D$61,$P151-4+36),"")</f>
        <v/>
      </c>
      <c r="BB151" s="26">
        <f>IF(37&lt;=$Q151,INDEX('BAZA PRAC'!$D$4:$D$61,$P151-4+37),"")</f>
        <v/>
      </c>
      <c r="BC151" s="26">
        <f>IF(38&lt;=$Q151,INDEX('BAZA PRAC'!$D$4:$D$61,$P151-4+38),"")</f>
        <v/>
      </c>
      <c r="BD151" s="26">
        <f>IF(39&lt;=$Q151,INDEX('BAZA PRAC'!$D$4:$D$61,$P151-4+39),"")</f>
        <v/>
      </c>
      <c r="BE151" s="26">
        <f>IF(40&lt;=$Q151,INDEX('BAZA PRAC'!$D$4:$D$61,$P151-4+40),"")</f>
        <v/>
      </c>
      <c r="BF151" s="26">
        <f>IF(41&lt;=$Q151,INDEX('BAZA PRAC'!$D$4:$D$61,$P151-4+41),"")</f>
        <v/>
      </c>
      <c r="BG151" s="26">
        <f>IF(42&lt;=$Q151,INDEX('BAZA PRAC'!$D$4:$D$61,$P151-4+42),"")</f>
        <v/>
      </c>
      <c r="BH151" s="26">
        <f>IF(43&lt;=$Q151,INDEX('BAZA PRAC'!$D$4:$D$61,$P151-4+43),"")</f>
        <v/>
      </c>
      <c r="BI151" s="26">
        <f>IF(44&lt;=$Q151,INDEX('BAZA PRAC'!$D$4:$D$61,$P151-4+44),"")</f>
        <v/>
      </c>
      <c r="BJ151" s="26">
        <f>IF(45&lt;=$Q151,INDEX('BAZA PRAC'!$D$4:$D$61,$P151-4+45),"")</f>
        <v/>
      </c>
      <c r="BK151" s="26">
        <f>IF(46&lt;=$Q151,INDEX('BAZA PRAC'!$D$4:$D$61,$P151-4+46),"")</f>
        <v/>
      </c>
      <c r="BL151" s="26">
        <f>IF(47&lt;=$Q151,INDEX('BAZA PRAC'!$D$4:$D$61,$P151-4+47),"")</f>
        <v/>
      </c>
      <c r="BM151" s="26">
        <f>IF(48&lt;=$Q151,INDEX('BAZA PRAC'!$D$4:$D$61,$P151-4+48),"")</f>
        <v/>
      </c>
      <c r="BN151" s="26">
        <f>IF(49&lt;=$Q151,INDEX('BAZA PRAC'!$D$4:$D$61,$P151-4+49),"")</f>
        <v/>
      </c>
      <c r="BO151" s="26">
        <f>IF(50&lt;=$Q151,INDEX('BAZA PRAC'!$D$4:$D$61,$P151-4+50),"")</f>
        <v/>
      </c>
      <c r="BP151" s="26">
        <f>IF(51&lt;=$Q151,INDEX('BAZA PRAC'!$D$4:$D$61,$P151-4+51),"")</f>
        <v/>
      </c>
      <c r="BQ151" s="26">
        <f>IF(52&lt;=$Q151,INDEX('BAZA PRAC'!$D$4:$D$61,$P151-4+52),"")</f>
        <v/>
      </c>
      <c r="BR151" s="26">
        <f>IF(53&lt;=$Q151,INDEX('BAZA PRAC'!$D$4:$D$61,$P151-4+53),"")</f>
        <v/>
      </c>
      <c r="BS151" s="26">
        <f>IF(54&lt;=$Q151,INDEX('BAZA PRAC'!$D$4:$D$61,$P151-4+54),"")</f>
        <v/>
      </c>
      <c r="BT151" s="26">
        <f>IF(55&lt;=$Q151,INDEX('BAZA PRAC'!$D$4:$D$61,$P151-4+55),"")</f>
        <v/>
      </c>
      <c r="BU151" s="26">
        <f>IF(56&lt;=$Q151,INDEX('BAZA PRAC'!$D$4:$D$61,$P151-4+56),"")</f>
        <v/>
      </c>
      <c r="BV151" s="26">
        <f>IF(57&lt;=$Q151,INDEX('BAZA PRAC'!$D$4:$D$61,$P151-4+57),"")</f>
        <v/>
      </c>
      <c r="BW151" s="26">
        <f>IF(58&lt;=$Q151,INDEX('BAZA PRAC'!$D$4:$D$61,$P151-4+58),"")</f>
        <v/>
      </c>
      <c r="BX151" s="20" t="n"/>
      <c r="BY151" s="20" t="n"/>
    </row>
    <row r="152">
      <c r="A152" s="27">
        <f>IF($D152="","",COUNTA($D$11:$D152))</f>
        <v/>
      </c>
      <c r="B152" s="27">
        <f>IF($BX152&lt;&gt;"",$BX152,IF($D152="","",IFERROR(INDEX('BAZA PRAC'!$A$4:$A$61,MATCH($D152,'BAZA PRAC'!$D$4:$D$61,0)),"")))</f>
        <v/>
      </c>
      <c r="C152" s="20" t="n"/>
      <c r="D152" s="21" t="n"/>
      <c r="E152" s="27">
        <f>IF($BY152&lt;&gt;"",$BY152,IF($D152="","",IFERROR(INDEX('BAZA PRAC'!$E$4:$E$61,MATCH($D152,'BAZA PRAC'!$D$4:$D$61,0)),"")))</f>
        <v/>
      </c>
      <c r="F152" s="22" t="n"/>
      <c r="G152" s="23" t="n"/>
      <c r="H152" s="23" t="n"/>
      <c r="I152" s="23" t="n"/>
      <c r="J152" s="28">
        <f>IF($D152="","",N(G152)+N(H152)+N(I152))</f>
        <v/>
      </c>
      <c r="K152" s="28">
        <f>IF($D152="","",N(F152)*J152)</f>
        <v/>
      </c>
      <c r="L152" s="25" t="n"/>
      <c r="M152" s="28">
        <f>IF($D152="","",K152*(1-N(L152)))</f>
        <v/>
      </c>
      <c r="N152" s="21" t="n"/>
      <c r="P152" s="26">
        <f>IFERROR(VLOOKUP($C152,USTAWIENIA!$E$2:$H$8,3,FALSE),4)</f>
        <v/>
      </c>
      <c r="Q152" s="26">
        <f>IFERROR(VLOOKUP($C152,USTAWIENIA!$E$2:$H$8,4,FALSE),58)</f>
        <v/>
      </c>
      <c r="R152" s="26">
        <f>IF(1&lt;=$Q152,INDEX('BAZA PRAC'!$D$4:$D$61,$P152-4+1),"")</f>
        <v/>
      </c>
      <c r="S152" s="26">
        <f>IF(2&lt;=$Q152,INDEX('BAZA PRAC'!$D$4:$D$61,$P152-4+2),"")</f>
        <v/>
      </c>
      <c r="T152" s="26">
        <f>IF(3&lt;=$Q152,INDEX('BAZA PRAC'!$D$4:$D$61,$P152-4+3),"")</f>
        <v/>
      </c>
      <c r="U152" s="26">
        <f>IF(4&lt;=$Q152,INDEX('BAZA PRAC'!$D$4:$D$61,$P152-4+4),"")</f>
        <v/>
      </c>
      <c r="V152" s="26">
        <f>IF(5&lt;=$Q152,INDEX('BAZA PRAC'!$D$4:$D$61,$P152-4+5),"")</f>
        <v/>
      </c>
      <c r="W152" s="26">
        <f>IF(6&lt;=$Q152,INDEX('BAZA PRAC'!$D$4:$D$61,$P152-4+6),"")</f>
        <v/>
      </c>
      <c r="X152" s="26">
        <f>IF(7&lt;=$Q152,INDEX('BAZA PRAC'!$D$4:$D$61,$P152-4+7),"")</f>
        <v/>
      </c>
      <c r="Y152" s="26">
        <f>IF(8&lt;=$Q152,INDEX('BAZA PRAC'!$D$4:$D$61,$P152-4+8),"")</f>
        <v/>
      </c>
      <c r="Z152" s="26">
        <f>IF(9&lt;=$Q152,INDEX('BAZA PRAC'!$D$4:$D$61,$P152-4+9),"")</f>
        <v/>
      </c>
      <c r="AA152" s="26">
        <f>IF(10&lt;=$Q152,INDEX('BAZA PRAC'!$D$4:$D$61,$P152-4+10),"")</f>
        <v/>
      </c>
      <c r="AB152" s="26">
        <f>IF(11&lt;=$Q152,INDEX('BAZA PRAC'!$D$4:$D$61,$P152-4+11),"")</f>
        <v/>
      </c>
      <c r="AC152" s="26">
        <f>IF(12&lt;=$Q152,INDEX('BAZA PRAC'!$D$4:$D$61,$P152-4+12),"")</f>
        <v/>
      </c>
      <c r="AD152" s="26">
        <f>IF(13&lt;=$Q152,INDEX('BAZA PRAC'!$D$4:$D$61,$P152-4+13),"")</f>
        <v/>
      </c>
      <c r="AE152" s="26">
        <f>IF(14&lt;=$Q152,INDEX('BAZA PRAC'!$D$4:$D$61,$P152-4+14),"")</f>
        <v/>
      </c>
      <c r="AF152" s="26">
        <f>IF(15&lt;=$Q152,INDEX('BAZA PRAC'!$D$4:$D$61,$P152-4+15),"")</f>
        <v/>
      </c>
      <c r="AG152" s="26">
        <f>IF(16&lt;=$Q152,INDEX('BAZA PRAC'!$D$4:$D$61,$P152-4+16),"")</f>
        <v/>
      </c>
      <c r="AH152" s="26">
        <f>IF(17&lt;=$Q152,INDEX('BAZA PRAC'!$D$4:$D$61,$P152-4+17),"")</f>
        <v/>
      </c>
      <c r="AI152" s="26">
        <f>IF(18&lt;=$Q152,INDEX('BAZA PRAC'!$D$4:$D$61,$P152-4+18),"")</f>
        <v/>
      </c>
      <c r="AJ152" s="26">
        <f>IF(19&lt;=$Q152,INDEX('BAZA PRAC'!$D$4:$D$61,$P152-4+19),"")</f>
        <v/>
      </c>
      <c r="AK152" s="26">
        <f>IF(20&lt;=$Q152,INDEX('BAZA PRAC'!$D$4:$D$61,$P152-4+20),"")</f>
        <v/>
      </c>
      <c r="AL152" s="26">
        <f>IF(21&lt;=$Q152,INDEX('BAZA PRAC'!$D$4:$D$61,$P152-4+21),"")</f>
        <v/>
      </c>
      <c r="AM152" s="26">
        <f>IF(22&lt;=$Q152,INDEX('BAZA PRAC'!$D$4:$D$61,$P152-4+22),"")</f>
        <v/>
      </c>
      <c r="AN152" s="26">
        <f>IF(23&lt;=$Q152,INDEX('BAZA PRAC'!$D$4:$D$61,$P152-4+23),"")</f>
        <v/>
      </c>
      <c r="AO152" s="26">
        <f>IF(24&lt;=$Q152,INDEX('BAZA PRAC'!$D$4:$D$61,$P152-4+24),"")</f>
        <v/>
      </c>
      <c r="AP152" s="26">
        <f>IF(25&lt;=$Q152,INDEX('BAZA PRAC'!$D$4:$D$61,$P152-4+25),"")</f>
        <v/>
      </c>
      <c r="AQ152" s="26">
        <f>IF(26&lt;=$Q152,INDEX('BAZA PRAC'!$D$4:$D$61,$P152-4+26),"")</f>
        <v/>
      </c>
      <c r="AR152" s="26">
        <f>IF(27&lt;=$Q152,INDEX('BAZA PRAC'!$D$4:$D$61,$P152-4+27),"")</f>
        <v/>
      </c>
      <c r="AS152" s="26">
        <f>IF(28&lt;=$Q152,INDEX('BAZA PRAC'!$D$4:$D$61,$P152-4+28),"")</f>
        <v/>
      </c>
      <c r="AT152" s="26">
        <f>IF(29&lt;=$Q152,INDEX('BAZA PRAC'!$D$4:$D$61,$P152-4+29),"")</f>
        <v/>
      </c>
      <c r="AU152" s="26">
        <f>IF(30&lt;=$Q152,INDEX('BAZA PRAC'!$D$4:$D$61,$P152-4+30),"")</f>
        <v/>
      </c>
      <c r="AV152" s="26">
        <f>IF(31&lt;=$Q152,INDEX('BAZA PRAC'!$D$4:$D$61,$P152-4+31),"")</f>
        <v/>
      </c>
      <c r="AW152" s="26">
        <f>IF(32&lt;=$Q152,INDEX('BAZA PRAC'!$D$4:$D$61,$P152-4+32),"")</f>
        <v/>
      </c>
      <c r="AX152" s="26">
        <f>IF(33&lt;=$Q152,INDEX('BAZA PRAC'!$D$4:$D$61,$P152-4+33),"")</f>
        <v/>
      </c>
      <c r="AY152" s="26">
        <f>IF(34&lt;=$Q152,INDEX('BAZA PRAC'!$D$4:$D$61,$P152-4+34),"")</f>
        <v/>
      </c>
      <c r="AZ152" s="26">
        <f>IF(35&lt;=$Q152,INDEX('BAZA PRAC'!$D$4:$D$61,$P152-4+35),"")</f>
        <v/>
      </c>
      <c r="BA152" s="26">
        <f>IF(36&lt;=$Q152,INDEX('BAZA PRAC'!$D$4:$D$61,$P152-4+36),"")</f>
        <v/>
      </c>
      <c r="BB152" s="26">
        <f>IF(37&lt;=$Q152,INDEX('BAZA PRAC'!$D$4:$D$61,$P152-4+37),"")</f>
        <v/>
      </c>
      <c r="BC152" s="26">
        <f>IF(38&lt;=$Q152,INDEX('BAZA PRAC'!$D$4:$D$61,$P152-4+38),"")</f>
        <v/>
      </c>
      <c r="BD152" s="26">
        <f>IF(39&lt;=$Q152,INDEX('BAZA PRAC'!$D$4:$D$61,$P152-4+39),"")</f>
        <v/>
      </c>
      <c r="BE152" s="26">
        <f>IF(40&lt;=$Q152,INDEX('BAZA PRAC'!$D$4:$D$61,$P152-4+40),"")</f>
        <v/>
      </c>
      <c r="BF152" s="26">
        <f>IF(41&lt;=$Q152,INDEX('BAZA PRAC'!$D$4:$D$61,$P152-4+41),"")</f>
        <v/>
      </c>
      <c r="BG152" s="26">
        <f>IF(42&lt;=$Q152,INDEX('BAZA PRAC'!$D$4:$D$61,$P152-4+42),"")</f>
        <v/>
      </c>
      <c r="BH152" s="26">
        <f>IF(43&lt;=$Q152,INDEX('BAZA PRAC'!$D$4:$D$61,$P152-4+43),"")</f>
        <v/>
      </c>
      <c r="BI152" s="26">
        <f>IF(44&lt;=$Q152,INDEX('BAZA PRAC'!$D$4:$D$61,$P152-4+44),"")</f>
        <v/>
      </c>
      <c r="BJ152" s="26">
        <f>IF(45&lt;=$Q152,INDEX('BAZA PRAC'!$D$4:$D$61,$P152-4+45),"")</f>
        <v/>
      </c>
      <c r="BK152" s="26">
        <f>IF(46&lt;=$Q152,INDEX('BAZA PRAC'!$D$4:$D$61,$P152-4+46),"")</f>
        <v/>
      </c>
      <c r="BL152" s="26">
        <f>IF(47&lt;=$Q152,INDEX('BAZA PRAC'!$D$4:$D$61,$P152-4+47),"")</f>
        <v/>
      </c>
      <c r="BM152" s="26">
        <f>IF(48&lt;=$Q152,INDEX('BAZA PRAC'!$D$4:$D$61,$P152-4+48),"")</f>
        <v/>
      </c>
      <c r="BN152" s="26">
        <f>IF(49&lt;=$Q152,INDEX('BAZA PRAC'!$D$4:$D$61,$P152-4+49),"")</f>
        <v/>
      </c>
      <c r="BO152" s="26">
        <f>IF(50&lt;=$Q152,INDEX('BAZA PRAC'!$D$4:$D$61,$P152-4+50),"")</f>
        <v/>
      </c>
      <c r="BP152" s="26">
        <f>IF(51&lt;=$Q152,INDEX('BAZA PRAC'!$D$4:$D$61,$P152-4+51),"")</f>
        <v/>
      </c>
      <c r="BQ152" s="26">
        <f>IF(52&lt;=$Q152,INDEX('BAZA PRAC'!$D$4:$D$61,$P152-4+52),"")</f>
        <v/>
      </c>
      <c r="BR152" s="26">
        <f>IF(53&lt;=$Q152,INDEX('BAZA PRAC'!$D$4:$D$61,$P152-4+53),"")</f>
        <v/>
      </c>
      <c r="BS152" s="26">
        <f>IF(54&lt;=$Q152,INDEX('BAZA PRAC'!$D$4:$D$61,$P152-4+54),"")</f>
        <v/>
      </c>
      <c r="BT152" s="26">
        <f>IF(55&lt;=$Q152,INDEX('BAZA PRAC'!$D$4:$D$61,$P152-4+55),"")</f>
        <v/>
      </c>
      <c r="BU152" s="26">
        <f>IF(56&lt;=$Q152,INDEX('BAZA PRAC'!$D$4:$D$61,$P152-4+56),"")</f>
        <v/>
      </c>
      <c r="BV152" s="26">
        <f>IF(57&lt;=$Q152,INDEX('BAZA PRAC'!$D$4:$D$61,$P152-4+57),"")</f>
        <v/>
      </c>
      <c r="BW152" s="26">
        <f>IF(58&lt;=$Q152,INDEX('BAZA PRAC'!$D$4:$D$61,$P152-4+58),"")</f>
        <v/>
      </c>
      <c r="BX152" s="20" t="n"/>
      <c r="BY152" s="20" t="n"/>
    </row>
    <row r="153">
      <c r="A153" s="19">
        <f>IF($D153="","",COUNTA($D$11:$D153))</f>
        <v/>
      </c>
      <c r="B153" s="19">
        <f>IF($BX153&lt;&gt;"",$BX153,IF($D153="","",IFERROR(INDEX('BAZA PRAC'!$A$4:$A$61,MATCH($D153,'BAZA PRAC'!$D$4:$D$61,0)),"")))</f>
        <v/>
      </c>
      <c r="C153" s="20" t="n"/>
      <c r="D153" s="21" t="n"/>
      <c r="E153" s="19">
        <f>IF($BY153&lt;&gt;"",$BY153,IF($D153="","",IFERROR(INDEX('BAZA PRAC'!$E$4:$E$61,MATCH($D153,'BAZA PRAC'!$D$4:$D$61,0)),"")))</f>
        <v/>
      </c>
      <c r="F153" s="22" t="n"/>
      <c r="G153" s="23" t="n"/>
      <c r="H153" s="23" t="n"/>
      <c r="I153" s="23" t="n"/>
      <c r="J153" s="24">
        <f>IF($D153="","",N(G153)+N(H153)+N(I153))</f>
        <v/>
      </c>
      <c r="K153" s="24">
        <f>IF($D153="","",N(F153)*J153)</f>
        <v/>
      </c>
      <c r="L153" s="25" t="n"/>
      <c r="M153" s="24">
        <f>IF($D153="","",K153*(1-N(L153)))</f>
        <v/>
      </c>
      <c r="N153" s="21" t="n"/>
      <c r="P153" s="26">
        <f>IFERROR(VLOOKUP($C153,USTAWIENIA!$E$2:$H$8,3,FALSE),4)</f>
        <v/>
      </c>
      <c r="Q153" s="26">
        <f>IFERROR(VLOOKUP($C153,USTAWIENIA!$E$2:$H$8,4,FALSE),58)</f>
        <v/>
      </c>
      <c r="R153" s="26">
        <f>IF(1&lt;=$Q153,INDEX('BAZA PRAC'!$D$4:$D$61,$P153-4+1),"")</f>
        <v/>
      </c>
      <c r="S153" s="26">
        <f>IF(2&lt;=$Q153,INDEX('BAZA PRAC'!$D$4:$D$61,$P153-4+2),"")</f>
        <v/>
      </c>
      <c r="T153" s="26">
        <f>IF(3&lt;=$Q153,INDEX('BAZA PRAC'!$D$4:$D$61,$P153-4+3),"")</f>
        <v/>
      </c>
      <c r="U153" s="26">
        <f>IF(4&lt;=$Q153,INDEX('BAZA PRAC'!$D$4:$D$61,$P153-4+4),"")</f>
        <v/>
      </c>
      <c r="V153" s="26">
        <f>IF(5&lt;=$Q153,INDEX('BAZA PRAC'!$D$4:$D$61,$P153-4+5),"")</f>
        <v/>
      </c>
      <c r="W153" s="26">
        <f>IF(6&lt;=$Q153,INDEX('BAZA PRAC'!$D$4:$D$61,$P153-4+6),"")</f>
        <v/>
      </c>
      <c r="X153" s="26">
        <f>IF(7&lt;=$Q153,INDEX('BAZA PRAC'!$D$4:$D$61,$P153-4+7),"")</f>
        <v/>
      </c>
      <c r="Y153" s="26">
        <f>IF(8&lt;=$Q153,INDEX('BAZA PRAC'!$D$4:$D$61,$P153-4+8),"")</f>
        <v/>
      </c>
      <c r="Z153" s="26">
        <f>IF(9&lt;=$Q153,INDEX('BAZA PRAC'!$D$4:$D$61,$P153-4+9),"")</f>
        <v/>
      </c>
      <c r="AA153" s="26">
        <f>IF(10&lt;=$Q153,INDEX('BAZA PRAC'!$D$4:$D$61,$P153-4+10),"")</f>
        <v/>
      </c>
      <c r="AB153" s="26">
        <f>IF(11&lt;=$Q153,INDEX('BAZA PRAC'!$D$4:$D$61,$P153-4+11),"")</f>
        <v/>
      </c>
      <c r="AC153" s="26">
        <f>IF(12&lt;=$Q153,INDEX('BAZA PRAC'!$D$4:$D$61,$P153-4+12),"")</f>
        <v/>
      </c>
      <c r="AD153" s="26">
        <f>IF(13&lt;=$Q153,INDEX('BAZA PRAC'!$D$4:$D$61,$P153-4+13),"")</f>
        <v/>
      </c>
      <c r="AE153" s="26">
        <f>IF(14&lt;=$Q153,INDEX('BAZA PRAC'!$D$4:$D$61,$P153-4+14),"")</f>
        <v/>
      </c>
      <c r="AF153" s="26">
        <f>IF(15&lt;=$Q153,INDEX('BAZA PRAC'!$D$4:$D$61,$P153-4+15),"")</f>
        <v/>
      </c>
      <c r="AG153" s="26">
        <f>IF(16&lt;=$Q153,INDEX('BAZA PRAC'!$D$4:$D$61,$P153-4+16),"")</f>
        <v/>
      </c>
      <c r="AH153" s="26">
        <f>IF(17&lt;=$Q153,INDEX('BAZA PRAC'!$D$4:$D$61,$P153-4+17),"")</f>
        <v/>
      </c>
      <c r="AI153" s="26">
        <f>IF(18&lt;=$Q153,INDEX('BAZA PRAC'!$D$4:$D$61,$P153-4+18),"")</f>
        <v/>
      </c>
      <c r="AJ153" s="26">
        <f>IF(19&lt;=$Q153,INDEX('BAZA PRAC'!$D$4:$D$61,$P153-4+19),"")</f>
        <v/>
      </c>
      <c r="AK153" s="26">
        <f>IF(20&lt;=$Q153,INDEX('BAZA PRAC'!$D$4:$D$61,$P153-4+20),"")</f>
        <v/>
      </c>
      <c r="AL153" s="26">
        <f>IF(21&lt;=$Q153,INDEX('BAZA PRAC'!$D$4:$D$61,$P153-4+21),"")</f>
        <v/>
      </c>
      <c r="AM153" s="26">
        <f>IF(22&lt;=$Q153,INDEX('BAZA PRAC'!$D$4:$D$61,$P153-4+22),"")</f>
        <v/>
      </c>
      <c r="AN153" s="26">
        <f>IF(23&lt;=$Q153,INDEX('BAZA PRAC'!$D$4:$D$61,$P153-4+23),"")</f>
        <v/>
      </c>
      <c r="AO153" s="26">
        <f>IF(24&lt;=$Q153,INDEX('BAZA PRAC'!$D$4:$D$61,$P153-4+24),"")</f>
        <v/>
      </c>
      <c r="AP153" s="26">
        <f>IF(25&lt;=$Q153,INDEX('BAZA PRAC'!$D$4:$D$61,$P153-4+25),"")</f>
        <v/>
      </c>
      <c r="AQ153" s="26">
        <f>IF(26&lt;=$Q153,INDEX('BAZA PRAC'!$D$4:$D$61,$P153-4+26),"")</f>
        <v/>
      </c>
      <c r="AR153" s="26">
        <f>IF(27&lt;=$Q153,INDEX('BAZA PRAC'!$D$4:$D$61,$P153-4+27),"")</f>
        <v/>
      </c>
      <c r="AS153" s="26">
        <f>IF(28&lt;=$Q153,INDEX('BAZA PRAC'!$D$4:$D$61,$P153-4+28),"")</f>
        <v/>
      </c>
      <c r="AT153" s="26">
        <f>IF(29&lt;=$Q153,INDEX('BAZA PRAC'!$D$4:$D$61,$P153-4+29),"")</f>
        <v/>
      </c>
      <c r="AU153" s="26">
        <f>IF(30&lt;=$Q153,INDEX('BAZA PRAC'!$D$4:$D$61,$P153-4+30),"")</f>
        <v/>
      </c>
      <c r="AV153" s="26">
        <f>IF(31&lt;=$Q153,INDEX('BAZA PRAC'!$D$4:$D$61,$P153-4+31),"")</f>
        <v/>
      </c>
      <c r="AW153" s="26">
        <f>IF(32&lt;=$Q153,INDEX('BAZA PRAC'!$D$4:$D$61,$P153-4+32),"")</f>
        <v/>
      </c>
      <c r="AX153" s="26">
        <f>IF(33&lt;=$Q153,INDEX('BAZA PRAC'!$D$4:$D$61,$P153-4+33),"")</f>
        <v/>
      </c>
      <c r="AY153" s="26">
        <f>IF(34&lt;=$Q153,INDEX('BAZA PRAC'!$D$4:$D$61,$P153-4+34),"")</f>
        <v/>
      </c>
      <c r="AZ153" s="26">
        <f>IF(35&lt;=$Q153,INDEX('BAZA PRAC'!$D$4:$D$61,$P153-4+35),"")</f>
        <v/>
      </c>
      <c r="BA153" s="26">
        <f>IF(36&lt;=$Q153,INDEX('BAZA PRAC'!$D$4:$D$61,$P153-4+36),"")</f>
        <v/>
      </c>
      <c r="BB153" s="26">
        <f>IF(37&lt;=$Q153,INDEX('BAZA PRAC'!$D$4:$D$61,$P153-4+37),"")</f>
        <v/>
      </c>
      <c r="BC153" s="26">
        <f>IF(38&lt;=$Q153,INDEX('BAZA PRAC'!$D$4:$D$61,$P153-4+38),"")</f>
        <v/>
      </c>
      <c r="BD153" s="26">
        <f>IF(39&lt;=$Q153,INDEX('BAZA PRAC'!$D$4:$D$61,$P153-4+39),"")</f>
        <v/>
      </c>
      <c r="BE153" s="26">
        <f>IF(40&lt;=$Q153,INDEX('BAZA PRAC'!$D$4:$D$61,$P153-4+40),"")</f>
        <v/>
      </c>
      <c r="BF153" s="26">
        <f>IF(41&lt;=$Q153,INDEX('BAZA PRAC'!$D$4:$D$61,$P153-4+41),"")</f>
        <v/>
      </c>
      <c r="BG153" s="26">
        <f>IF(42&lt;=$Q153,INDEX('BAZA PRAC'!$D$4:$D$61,$P153-4+42),"")</f>
        <v/>
      </c>
      <c r="BH153" s="26">
        <f>IF(43&lt;=$Q153,INDEX('BAZA PRAC'!$D$4:$D$61,$P153-4+43),"")</f>
        <v/>
      </c>
      <c r="BI153" s="26">
        <f>IF(44&lt;=$Q153,INDEX('BAZA PRAC'!$D$4:$D$61,$P153-4+44),"")</f>
        <v/>
      </c>
      <c r="BJ153" s="26">
        <f>IF(45&lt;=$Q153,INDEX('BAZA PRAC'!$D$4:$D$61,$P153-4+45),"")</f>
        <v/>
      </c>
      <c r="BK153" s="26">
        <f>IF(46&lt;=$Q153,INDEX('BAZA PRAC'!$D$4:$D$61,$P153-4+46),"")</f>
        <v/>
      </c>
      <c r="BL153" s="26">
        <f>IF(47&lt;=$Q153,INDEX('BAZA PRAC'!$D$4:$D$61,$P153-4+47),"")</f>
        <v/>
      </c>
      <c r="BM153" s="26">
        <f>IF(48&lt;=$Q153,INDEX('BAZA PRAC'!$D$4:$D$61,$P153-4+48),"")</f>
        <v/>
      </c>
      <c r="BN153" s="26">
        <f>IF(49&lt;=$Q153,INDEX('BAZA PRAC'!$D$4:$D$61,$P153-4+49),"")</f>
        <v/>
      </c>
      <c r="BO153" s="26">
        <f>IF(50&lt;=$Q153,INDEX('BAZA PRAC'!$D$4:$D$61,$P153-4+50),"")</f>
        <v/>
      </c>
      <c r="BP153" s="26">
        <f>IF(51&lt;=$Q153,INDEX('BAZA PRAC'!$D$4:$D$61,$P153-4+51),"")</f>
        <v/>
      </c>
      <c r="BQ153" s="26">
        <f>IF(52&lt;=$Q153,INDEX('BAZA PRAC'!$D$4:$D$61,$P153-4+52),"")</f>
        <v/>
      </c>
      <c r="BR153" s="26">
        <f>IF(53&lt;=$Q153,INDEX('BAZA PRAC'!$D$4:$D$61,$P153-4+53),"")</f>
        <v/>
      </c>
      <c r="BS153" s="26">
        <f>IF(54&lt;=$Q153,INDEX('BAZA PRAC'!$D$4:$D$61,$P153-4+54),"")</f>
        <v/>
      </c>
      <c r="BT153" s="26">
        <f>IF(55&lt;=$Q153,INDEX('BAZA PRAC'!$D$4:$D$61,$P153-4+55),"")</f>
        <v/>
      </c>
      <c r="BU153" s="26">
        <f>IF(56&lt;=$Q153,INDEX('BAZA PRAC'!$D$4:$D$61,$P153-4+56),"")</f>
        <v/>
      </c>
      <c r="BV153" s="26">
        <f>IF(57&lt;=$Q153,INDEX('BAZA PRAC'!$D$4:$D$61,$P153-4+57),"")</f>
        <v/>
      </c>
      <c r="BW153" s="26">
        <f>IF(58&lt;=$Q153,INDEX('BAZA PRAC'!$D$4:$D$61,$P153-4+58),"")</f>
        <v/>
      </c>
      <c r="BX153" s="20" t="n"/>
      <c r="BY153" s="20" t="n"/>
    </row>
    <row r="154">
      <c r="A154" s="27">
        <f>IF($D154="","",COUNTA($D$11:$D154))</f>
        <v/>
      </c>
      <c r="B154" s="27">
        <f>IF($BX154&lt;&gt;"",$BX154,IF($D154="","",IFERROR(INDEX('BAZA PRAC'!$A$4:$A$61,MATCH($D154,'BAZA PRAC'!$D$4:$D$61,0)),"")))</f>
        <v/>
      </c>
      <c r="C154" s="20" t="n"/>
      <c r="D154" s="21" t="n"/>
      <c r="E154" s="27">
        <f>IF($BY154&lt;&gt;"",$BY154,IF($D154="","",IFERROR(INDEX('BAZA PRAC'!$E$4:$E$61,MATCH($D154,'BAZA PRAC'!$D$4:$D$61,0)),"")))</f>
        <v/>
      </c>
      <c r="F154" s="22" t="n"/>
      <c r="G154" s="23" t="n"/>
      <c r="H154" s="23" t="n"/>
      <c r="I154" s="23" t="n"/>
      <c r="J154" s="28">
        <f>IF($D154="","",N(G154)+N(H154)+N(I154))</f>
        <v/>
      </c>
      <c r="K154" s="28">
        <f>IF($D154="","",N(F154)*J154)</f>
        <v/>
      </c>
      <c r="L154" s="25" t="n"/>
      <c r="M154" s="28">
        <f>IF($D154="","",K154*(1-N(L154)))</f>
        <v/>
      </c>
      <c r="N154" s="21" t="n"/>
      <c r="P154" s="26">
        <f>IFERROR(VLOOKUP($C154,USTAWIENIA!$E$2:$H$8,3,FALSE),4)</f>
        <v/>
      </c>
      <c r="Q154" s="26">
        <f>IFERROR(VLOOKUP($C154,USTAWIENIA!$E$2:$H$8,4,FALSE),58)</f>
        <v/>
      </c>
      <c r="R154" s="26">
        <f>IF(1&lt;=$Q154,INDEX('BAZA PRAC'!$D$4:$D$61,$P154-4+1),"")</f>
        <v/>
      </c>
      <c r="S154" s="26">
        <f>IF(2&lt;=$Q154,INDEX('BAZA PRAC'!$D$4:$D$61,$P154-4+2),"")</f>
        <v/>
      </c>
      <c r="T154" s="26">
        <f>IF(3&lt;=$Q154,INDEX('BAZA PRAC'!$D$4:$D$61,$P154-4+3),"")</f>
        <v/>
      </c>
      <c r="U154" s="26">
        <f>IF(4&lt;=$Q154,INDEX('BAZA PRAC'!$D$4:$D$61,$P154-4+4),"")</f>
        <v/>
      </c>
      <c r="V154" s="26">
        <f>IF(5&lt;=$Q154,INDEX('BAZA PRAC'!$D$4:$D$61,$P154-4+5),"")</f>
        <v/>
      </c>
      <c r="W154" s="26">
        <f>IF(6&lt;=$Q154,INDEX('BAZA PRAC'!$D$4:$D$61,$P154-4+6),"")</f>
        <v/>
      </c>
      <c r="X154" s="26">
        <f>IF(7&lt;=$Q154,INDEX('BAZA PRAC'!$D$4:$D$61,$P154-4+7),"")</f>
        <v/>
      </c>
      <c r="Y154" s="26">
        <f>IF(8&lt;=$Q154,INDEX('BAZA PRAC'!$D$4:$D$61,$P154-4+8),"")</f>
        <v/>
      </c>
      <c r="Z154" s="26">
        <f>IF(9&lt;=$Q154,INDEX('BAZA PRAC'!$D$4:$D$61,$P154-4+9),"")</f>
        <v/>
      </c>
      <c r="AA154" s="26">
        <f>IF(10&lt;=$Q154,INDEX('BAZA PRAC'!$D$4:$D$61,$P154-4+10),"")</f>
        <v/>
      </c>
      <c r="AB154" s="26">
        <f>IF(11&lt;=$Q154,INDEX('BAZA PRAC'!$D$4:$D$61,$P154-4+11),"")</f>
        <v/>
      </c>
      <c r="AC154" s="26">
        <f>IF(12&lt;=$Q154,INDEX('BAZA PRAC'!$D$4:$D$61,$P154-4+12),"")</f>
        <v/>
      </c>
      <c r="AD154" s="26">
        <f>IF(13&lt;=$Q154,INDEX('BAZA PRAC'!$D$4:$D$61,$P154-4+13),"")</f>
        <v/>
      </c>
      <c r="AE154" s="26">
        <f>IF(14&lt;=$Q154,INDEX('BAZA PRAC'!$D$4:$D$61,$P154-4+14),"")</f>
        <v/>
      </c>
      <c r="AF154" s="26">
        <f>IF(15&lt;=$Q154,INDEX('BAZA PRAC'!$D$4:$D$61,$P154-4+15),"")</f>
        <v/>
      </c>
      <c r="AG154" s="26">
        <f>IF(16&lt;=$Q154,INDEX('BAZA PRAC'!$D$4:$D$61,$P154-4+16),"")</f>
        <v/>
      </c>
      <c r="AH154" s="26">
        <f>IF(17&lt;=$Q154,INDEX('BAZA PRAC'!$D$4:$D$61,$P154-4+17),"")</f>
        <v/>
      </c>
      <c r="AI154" s="26">
        <f>IF(18&lt;=$Q154,INDEX('BAZA PRAC'!$D$4:$D$61,$P154-4+18),"")</f>
        <v/>
      </c>
      <c r="AJ154" s="26">
        <f>IF(19&lt;=$Q154,INDEX('BAZA PRAC'!$D$4:$D$61,$P154-4+19),"")</f>
        <v/>
      </c>
      <c r="AK154" s="26">
        <f>IF(20&lt;=$Q154,INDEX('BAZA PRAC'!$D$4:$D$61,$P154-4+20),"")</f>
        <v/>
      </c>
      <c r="AL154" s="26">
        <f>IF(21&lt;=$Q154,INDEX('BAZA PRAC'!$D$4:$D$61,$P154-4+21),"")</f>
        <v/>
      </c>
      <c r="AM154" s="26">
        <f>IF(22&lt;=$Q154,INDEX('BAZA PRAC'!$D$4:$D$61,$P154-4+22),"")</f>
        <v/>
      </c>
      <c r="AN154" s="26">
        <f>IF(23&lt;=$Q154,INDEX('BAZA PRAC'!$D$4:$D$61,$P154-4+23),"")</f>
        <v/>
      </c>
      <c r="AO154" s="26">
        <f>IF(24&lt;=$Q154,INDEX('BAZA PRAC'!$D$4:$D$61,$P154-4+24),"")</f>
        <v/>
      </c>
      <c r="AP154" s="26">
        <f>IF(25&lt;=$Q154,INDEX('BAZA PRAC'!$D$4:$D$61,$P154-4+25),"")</f>
        <v/>
      </c>
      <c r="AQ154" s="26">
        <f>IF(26&lt;=$Q154,INDEX('BAZA PRAC'!$D$4:$D$61,$P154-4+26),"")</f>
        <v/>
      </c>
      <c r="AR154" s="26">
        <f>IF(27&lt;=$Q154,INDEX('BAZA PRAC'!$D$4:$D$61,$P154-4+27),"")</f>
        <v/>
      </c>
      <c r="AS154" s="26">
        <f>IF(28&lt;=$Q154,INDEX('BAZA PRAC'!$D$4:$D$61,$P154-4+28),"")</f>
        <v/>
      </c>
      <c r="AT154" s="26">
        <f>IF(29&lt;=$Q154,INDEX('BAZA PRAC'!$D$4:$D$61,$P154-4+29),"")</f>
        <v/>
      </c>
      <c r="AU154" s="26">
        <f>IF(30&lt;=$Q154,INDEX('BAZA PRAC'!$D$4:$D$61,$P154-4+30),"")</f>
        <v/>
      </c>
      <c r="AV154" s="26">
        <f>IF(31&lt;=$Q154,INDEX('BAZA PRAC'!$D$4:$D$61,$P154-4+31),"")</f>
        <v/>
      </c>
      <c r="AW154" s="26">
        <f>IF(32&lt;=$Q154,INDEX('BAZA PRAC'!$D$4:$D$61,$P154-4+32),"")</f>
        <v/>
      </c>
      <c r="AX154" s="26">
        <f>IF(33&lt;=$Q154,INDEX('BAZA PRAC'!$D$4:$D$61,$P154-4+33),"")</f>
        <v/>
      </c>
      <c r="AY154" s="26">
        <f>IF(34&lt;=$Q154,INDEX('BAZA PRAC'!$D$4:$D$61,$P154-4+34),"")</f>
        <v/>
      </c>
      <c r="AZ154" s="26">
        <f>IF(35&lt;=$Q154,INDEX('BAZA PRAC'!$D$4:$D$61,$P154-4+35),"")</f>
        <v/>
      </c>
      <c r="BA154" s="26">
        <f>IF(36&lt;=$Q154,INDEX('BAZA PRAC'!$D$4:$D$61,$P154-4+36),"")</f>
        <v/>
      </c>
      <c r="BB154" s="26">
        <f>IF(37&lt;=$Q154,INDEX('BAZA PRAC'!$D$4:$D$61,$P154-4+37),"")</f>
        <v/>
      </c>
      <c r="BC154" s="26">
        <f>IF(38&lt;=$Q154,INDEX('BAZA PRAC'!$D$4:$D$61,$P154-4+38),"")</f>
        <v/>
      </c>
      <c r="BD154" s="26">
        <f>IF(39&lt;=$Q154,INDEX('BAZA PRAC'!$D$4:$D$61,$P154-4+39),"")</f>
        <v/>
      </c>
      <c r="BE154" s="26">
        <f>IF(40&lt;=$Q154,INDEX('BAZA PRAC'!$D$4:$D$61,$P154-4+40),"")</f>
        <v/>
      </c>
      <c r="BF154" s="26">
        <f>IF(41&lt;=$Q154,INDEX('BAZA PRAC'!$D$4:$D$61,$P154-4+41),"")</f>
        <v/>
      </c>
      <c r="BG154" s="26">
        <f>IF(42&lt;=$Q154,INDEX('BAZA PRAC'!$D$4:$D$61,$P154-4+42),"")</f>
        <v/>
      </c>
      <c r="BH154" s="26">
        <f>IF(43&lt;=$Q154,INDEX('BAZA PRAC'!$D$4:$D$61,$P154-4+43),"")</f>
        <v/>
      </c>
      <c r="BI154" s="26">
        <f>IF(44&lt;=$Q154,INDEX('BAZA PRAC'!$D$4:$D$61,$P154-4+44),"")</f>
        <v/>
      </c>
      <c r="BJ154" s="26">
        <f>IF(45&lt;=$Q154,INDEX('BAZA PRAC'!$D$4:$D$61,$P154-4+45),"")</f>
        <v/>
      </c>
      <c r="BK154" s="26">
        <f>IF(46&lt;=$Q154,INDEX('BAZA PRAC'!$D$4:$D$61,$P154-4+46),"")</f>
        <v/>
      </c>
      <c r="BL154" s="26">
        <f>IF(47&lt;=$Q154,INDEX('BAZA PRAC'!$D$4:$D$61,$P154-4+47),"")</f>
        <v/>
      </c>
      <c r="BM154" s="26">
        <f>IF(48&lt;=$Q154,INDEX('BAZA PRAC'!$D$4:$D$61,$P154-4+48),"")</f>
        <v/>
      </c>
      <c r="BN154" s="26">
        <f>IF(49&lt;=$Q154,INDEX('BAZA PRAC'!$D$4:$D$61,$P154-4+49),"")</f>
        <v/>
      </c>
      <c r="BO154" s="26">
        <f>IF(50&lt;=$Q154,INDEX('BAZA PRAC'!$D$4:$D$61,$P154-4+50),"")</f>
        <v/>
      </c>
      <c r="BP154" s="26">
        <f>IF(51&lt;=$Q154,INDEX('BAZA PRAC'!$D$4:$D$61,$P154-4+51),"")</f>
        <v/>
      </c>
      <c r="BQ154" s="26">
        <f>IF(52&lt;=$Q154,INDEX('BAZA PRAC'!$D$4:$D$61,$P154-4+52),"")</f>
        <v/>
      </c>
      <c r="BR154" s="26">
        <f>IF(53&lt;=$Q154,INDEX('BAZA PRAC'!$D$4:$D$61,$P154-4+53),"")</f>
        <v/>
      </c>
      <c r="BS154" s="26">
        <f>IF(54&lt;=$Q154,INDEX('BAZA PRAC'!$D$4:$D$61,$P154-4+54),"")</f>
        <v/>
      </c>
      <c r="BT154" s="26">
        <f>IF(55&lt;=$Q154,INDEX('BAZA PRAC'!$D$4:$D$61,$P154-4+55),"")</f>
        <v/>
      </c>
      <c r="BU154" s="26">
        <f>IF(56&lt;=$Q154,INDEX('BAZA PRAC'!$D$4:$D$61,$P154-4+56),"")</f>
        <v/>
      </c>
      <c r="BV154" s="26">
        <f>IF(57&lt;=$Q154,INDEX('BAZA PRAC'!$D$4:$D$61,$P154-4+57),"")</f>
        <v/>
      </c>
      <c r="BW154" s="26">
        <f>IF(58&lt;=$Q154,INDEX('BAZA PRAC'!$D$4:$D$61,$P154-4+58),"")</f>
        <v/>
      </c>
      <c r="BX154" s="20" t="n"/>
      <c r="BY154" s="20" t="n"/>
    </row>
    <row r="155">
      <c r="A155" s="19">
        <f>IF($D155="","",COUNTA($D$11:$D155))</f>
        <v/>
      </c>
      <c r="B155" s="19">
        <f>IF($BX155&lt;&gt;"",$BX155,IF($D155="","",IFERROR(INDEX('BAZA PRAC'!$A$4:$A$61,MATCH($D155,'BAZA PRAC'!$D$4:$D$61,0)),"")))</f>
        <v/>
      </c>
      <c r="C155" s="20" t="n"/>
      <c r="D155" s="21" t="n"/>
      <c r="E155" s="19">
        <f>IF($BY155&lt;&gt;"",$BY155,IF($D155="","",IFERROR(INDEX('BAZA PRAC'!$E$4:$E$61,MATCH($D155,'BAZA PRAC'!$D$4:$D$61,0)),"")))</f>
        <v/>
      </c>
      <c r="F155" s="22" t="n"/>
      <c r="G155" s="23" t="n"/>
      <c r="H155" s="23" t="n"/>
      <c r="I155" s="23" t="n"/>
      <c r="J155" s="24">
        <f>IF($D155="","",N(G155)+N(H155)+N(I155))</f>
        <v/>
      </c>
      <c r="K155" s="24">
        <f>IF($D155="","",N(F155)*J155)</f>
        <v/>
      </c>
      <c r="L155" s="25" t="n"/>
      <c r="M155" s="24">
        <f>IF($D155="","",K155*(1-N(L155)))</f>
        <v/>
      </c>
      <c r="N155" s="21" t="n"/>
      <c r="P155" s="26">
        <f>IFERROR(VLOOKUP($C155,USTAWIENIA!$E$2:$H$8,3,FALSE),4)</f>
        <v/>
      </c>
      <c r="Q155" s="26">
        <f>IFERROR(VLOOKUP($C155,USTAWIENIA!$E$2:$H$8,4,FALSE),58)</f>
        <v/>
      </c>
      <c r="R155" s="26">
        <f>IF(1&lt;=$Q155,INDEX('BAZA PRAC'!$D$4:$D$61,$P155-4+1),"")</f>
        <v/>
      </c>
      <c r="S155" s="26">
        <f>IF(2&lt;=$Q155,INDEX('BAZA PRAC'!$D$4:$D$61,$P155-4+2),"")</f>
        <v/>
      </c>
      <c r="T155" s="26">
        <f>IF(3&lt;=$Q155,INDEX('BAZA PRAC'!$D$4:$D$61,$P155-4+3),"")</f>
        <v/>
      </c>
      <c r="U155" s="26">
        <f>IF(4&lt;=$Q155,INDEX('BAZA PRAC'!$D$4:$D$61,$P155-4+4),"")</f>
        <v/>
      </c>
      <c r="V155" s="26">
        <f>IF(5&lt;=$Q155,INDEX('BAZA PRAC'!$D$4:$D$61,$P155-4+5),"")</f>
        <v/>
      </c>
      <c r="W155" s="26">
        <f>IF(6&lt;=$Q155,INDEX('BAZA PRAC'!$D$4:$D$61,$P155-4+6),"")</f>
        <v/>
      </c>
      <c r="X155" s="26">
        <f>IF(7&lt;=$Q155,INDEX('BAZA PRAC'!$D$4:$D$61,$P155-4+7),"")</f>
        <v/>
      </c>
      <c r="Y155" s="26">
        <f>IF(8&lt;=$Q155,INDEX('BAZA PRAC'!$D$4:$D$61,$P155-4+8),"")</f>
        <v/>
      </c>
      <c r="Z155" s="26">
        <f>IF(9&lt;=$Q155,INDEX('BAZA PRAC'!$D$4:$D$61,$P155-4+9),"")</f>
        <v/>
      </c>
      <c r="AA155" s="26">
        <f>IF(10&lt;=$Q155,INDEX('BAZA PRAC'!$D$4:$D$61,$P155-4+10),"")</f>
        <v/>
      </c>
      <c r="AB155" s="26">
        <f>IF(11&lt;=$Q155,INDEX('BAZA PRAC'!$D$4:$D$61,$P155-4+11),"")</f>
        <v/>
      </c>
      <c r="AC155" s="26">
        <f>IF(12&lt;=$Q155,INDEX('BAZA PRAC'!$D$4:$D$61,$P155-4+12),"")</f>
        <v/>
      </c>
      <c r="AD155" s="26">
        <f>IF(13&lt;=$Q155,INDEX('BAZA PRAC'!$D$4:$D$61,$P155-4+13),"")</f>
        <v/>
      </c>
      <c r="AE155" s="26">
        <f>IF(14&lt;=$Q155,INDEX('BAZA PRAC'!$D$4:$D$61,$P155-4+14),"")</f>
        <v/>
      </c>
      <c r="AF155" s="26">
        <f>IF(15&lt;=$Q155,INDEX('BAZA PRAC'!$D$4:$D$61,$P155-4+15),"")</f>
        <v/>
      </c>
      <c r="AG155" s="26">
        <f>IF(16&lt;=$Q155,INDEX('BAZA PRAC'!$D$4:$D$61,$P155-4+16),"")</f>
        <v/>
      </c>
      <c r="AH155" s="26">
        <f>IF(17&lt;=$Q155,INDEX('BAZA PRAC'!$D$4:$D$61,$P155-4+17),"")</f>
        <v/>
      </c>
      <c r="AI155" s="26">
        <f>IF(18&lt;=$Q155,INDEX('BAZA PRAC'!$D$4:$D$61,$P155-4+18),"")</f>
        <v/>
      </c>
      <c r="AJ155" s="26">
        <f>IF(19&lt;=$Q155,INDEX('BAZA PRAC'!$D$4:$D$61,$P155-4+19),"")</f>
        <v/>
      </c>
      <c r="AK155" s="26">
        <f>IF(20&lt;=$Q155,INDEX('BAZA PRAC'!$D$4:$D$61,$P155-4+20),"")</f>
        <v/>
      </c>
      <c r="AL155" s="26">
        <f>IF(21&lt;=$Q155,INDEX('BAZA PRAC'!$D$4:$D$61,$P155-4+21),"")</f>
        <v/>
      </c>
      <c r="AM155" s="26">
        <f>IF(22&lt;=$Q155,INDEX('BAZA PRAC'!$D$4:$D$61,$P155-4+22),"")</f>
        <v/>
      </c>
      <c r="AN155" s="26">
        <f>IF(23&lt;=$Q155,INDEX('BAZA PRAC'!$D$4:$D$61,$P155-4+23),"")</f>
        <v/>
      </c>
      <c r="AO155" s="26">
        <f>IF(24&lt;=$Q155,INDEX('BAZA PRAC'!$D$4:$D$61,$P155-4+24),"")</f>
        <v/>
      </c>
      <c r="AP155" s="26">
        <f>IF(25&lt;=$Q155,INDEX('BAZA PRAC'!$D$4:$D$61,$P155-4+25),"")</f>
        <v/>
      </c>
      <c r="AQ155" s="26">
        <f>IF(26&lt;=$Q155,INDEX('BAZA PRAC'!$D$4:$D$61,$P155-4+26),"")</f>
        <v/>
      </c>
      <c r="AR155" s="26">
        <f>IF(27&lt;=$Q155,INDEX('BAZA PRAC'!$D$4:$D$61,$P155-4+27),"")</f>
        <v/>
      </c>
      <c r="AS155" s="26">
        <f>IF(28&lt;=$Q155,INDEX('BAZA PRAC'!$D$4:$D$61,$P155-4+28),"")</f>
        <v/>
      </c>
      <c r="AT155" s="26">
        <f>IF(29&lt;=$Q155,INDEX('BAZA PRAC'!$D$4:$D$61,$P155-4+29),"")</f>
        <v/>
      </c>
      <c r="AU155" s="26">
        <f>IF(30&lt;=$Q155,INDEX('BAZA PRAC'!$D$4:$D$61,$P155-4+30),"")</f>
        <v/>
      </c>
      <c r="AV155" s="26">
        <f>IF(31&lt;=$Q155,INDEX('BAZA PRAC'!$D$4:$D$61,$P155-4+31),"")</f>
        <v/>
      </c>
      <c r="AW155" s="26">
        <f>IF(32&lt;=$Q155,INDEX('BAZA PRAC'!$D$4:$D$61,$P155-4+32),"")</f>
        <v/>
      </c>
      <c r="AX155" s="26">
        <f>IF(33&lt;=$Q155,INDEX('BAZA PRAC'!$D$4:$D$61,$P155-4+33),"")</f>
        <v/>
      </c>
      <c r="AY155" s="26">
        <f>IF(34&lt;=$Q155,INDEX('BAZA PRAC'!$D$4:$D$61,$P155-4+34),"")</f>
        <v/>
      </c>
      <c r="AZ155" s="26">
        <f>IF(35&lt;=$Q155,INDEX('BAZA PRAC'!$D$4:$D$61,$P155-4+35),"")</f>
        <v/>
      </c>
      <c r="BA155" s="26">
        <f>IF(36&lt;=$Q155,INDEX('BAZA PRAC'!$D$4:$D$61,$P155-4+36),"")</f>
        <v/>
      </c>
      <c r="BB155" s="26">
        <f>IF(37&lt;=$Q155,INDEX('BAZA PRAC'!$D$4:$D$61,$P155-4+37),"")</f>
        <v/>
      </c>
      <c r="BC155" s="26">
        <f>IF(38&lt;=$Q155,INDEX('BAZA PRAC'!$D$4:$D$61,$P155-4+38),"")</f>
        <v/>
      </c>
      <c r="BD155" s="26">
        <f>IF(39&lt;=$Q155,INDEX('BAZA PRAC'!$D$4:$D$61,$P155-4+39),"")</f>
        <v/>
      </c>
      <c r="BE155" s="26">
        <f>IF(40&lt;=$Q155,INDEX('BAZA PRAC'!$D$4:$D$61,$P155-4+40),"")</f>
        <v/>
      </c>
      <c r="BF155" s="26">
        <f>IF(41&lt;=$Q155,INDEX('BAZA PRAC'!$D$4:$D$61,$P155-4+41),"")</f>
        <v/>
      </c>
      <c r="BG155" s="26">
        <f>IF(42&lt;=$Q155,INDEX('BAZA PRAC'!$D$4:$D$61,$P155-4+42),"")</f>
        <v/>
      </c>
      <c r="BH155" s="26">
        <f>IF(43&lt;=$Q155,INDEX('BAZA PRAC'!$D$4:$D$61,$P155-4+43),"")</f>
        <v/>
      </c>
      <c r="BI155" s="26">
        <f>IF(44&lt;=$Q155,INDEX('BAZA PRAC'!$D$4:$D$61,$P155-4+44),"")</f>
        <v/>
      </c>
      <c r="BJ155" s="26">
        <f>IF(45&lt;=$Q155,INDEX('BAZA PRAC'!$D$4:$D$61,$P155-4+45),"")</f>
        <v/>
      </c>
      <c r="BK155" s="26">
        <f>IF(46&lt;=$Q155,INDEX('BAZA PRAC'!$D$4:$D$61,$P155-4+46),"")</f>
        <v/>
      </c>
      <c r="BL155" s="26">
        <f>IF(47&lt;=$Q155,INDEX('BAZA PRAC'!$D$4:$D$61,$P155-4+47),"")</f>
        <v/>
      </c>
      <c r="BM155" s="26">
        <f>IF(48&lt;=$Q155,INDEX('BAZA PRAC'!$D$4:$D$61,$P155-4+48),"")</f>
        <v/>
      </c>
      <c r="BN155" s="26">
        <f>IF(49&lt;=$Q155,INDEX('BAZA PRAC'!$D$4:$D$61,$P155-4+49),"")</f>
        <v/>
      </c>
      <c r="BO155" s="26">
        <f>IF(50&lt;=$Q155,INDEX('BAZA PRAC'!$D$4:$D$61,$P155-4+50),"")</f>
        <v/>
      </c>
      <c r="BP155" s="26">
        <f>IF(51&lt;=$Q155,INDEX('BAZA PRAC'!$D$4:$D$61,$P155-4+51),"")</f>
        <v/>
      </c>
      <c r="BQ155" s="26">
        <f>IF(52&lt;=$Q155,INDEX('BAZA PRAC'!$D$4:$D$61,$P155-4+52),"")</f>
        <v/>
      </c>
      <c r="BR155" s="26">
        <f>IF(53&lt;=$Q155,INDEX('BAZA PRAC'!$D$4:$D$61,$P155-4+53),"")</f>
        <v/>
      </c>
      <c r="BS155" s="26">
        <f>IF(54&lt;=$Q155,INDEX('BAZA PRAC'!$D$4:$D$61,$P155-4+54),"")</f>
        <v/>
      </c>
      <c r="BT155" s="26">
        <f>IF(55&lt;=$Q155,INDEX('BAZA PRAC'!$D$4:$D$61,$P155-4+55),"")</f>
        <v/>
      </c>
      <c r="BU155" s="26">
        <f>IF(56&lt;=$Q155,INDEX('BAZA PRAC'!$D$4:$D$61,$P155-4+56),"")</f>
        <v/>
      </c>
      <c r="BV155" s="26">
        <f>IF(57&lt;=$Q155,INDEX('BAZA PRAC'!$D$4:$D$61,$P155-4+57),"")</f>
        <v/>
      </c>
      <c r="BW155" s="26">
        <f>IF(58&lt;=$Q155,INDEX('BAZA PRAC'!$D$4:$D$61,$P155-4+58),"")</f>
        <v/>
      </c>
      <c r="BX155" s="20" t="n"/>
      <c r="BY155" s="20" t="n"/>
    </row>
    <row r="156">
      <c r="A156" s="27">
        <f>IF($D156="","",COUNTA($D$11:$D156))</f>
        <v/>
      </c>
      <c r="B156" s="27">
        <f>IF($BX156&lt;&gt;"",$BX156,IF($D156="","",IFERROR(INDEX('BAZA PRAC'!$A$4:$A$61,MATCH($D156,'BAZA PRAC'!$D$4:$D$61,0)),"")))</f>
        <v/>
      </c>
      <c r="C156" s="20" t="n"/>
      <c r="D156" s="21" t="n"/>
      <c r="E156" s="27">
        <f>IF($BY156&lt;&gt;"",$BY156,IF($D156="","",IFERROR(INDEX('BAZA PRAC'!$E$4:$E$61,MATCH($D156,'BAZA PRAC'!$D$4:$D$61,0)),"")))</f>
        <v/>
      </c>
      <c r="F156" s="22" t="n"/>
      <c r="G156" s="23" t="n"/>
      <c r="H156" s="23" t="n"/>
      <c r="I156" s="23" t="n"/>
      <c r="J156" s="28">
        <f>IF($D156="","",N(G156)+N(H156)+N(I156))</f>
        <v/>
      </c>
      <c r="K156" s="28">
        <f>IF($D156="","",N(F156)*J156)</f>
        <v/>
      </c>
      <c r="L156" s="25" t="n"/>
      <c r="M156" s="28">
        <f>IF($D156="","",K156*(1-N(L156)))</f>
        <v/>
      </c>
      <c r="N156" s="21" t="n"/>
      <c r="P156" s="26">
        <f>IFERROR(VLOOKUP($C156,USTAWIENIA!$E$2:$H$8,3,FALSE),4)</f>
        <v/>
      </c>
      <c r="Q156" s="26">
        <f>IFERROR(VLOOKUP($C156,USTAWIENIA!$E$2:$H$8,4,FALSE),58)</f>
        <v/>
      </c>
      <c r="R156" s="26">
        <f>IF(1&lt;=$Q156,INDEX('BAZA PRAC'!$D$4:$D$61,$P156-4+1),"")</f>
        <v/>
      </c>
      <c r="S156" s="26">
        <f>IF(2&lt;=$Q156,INDEX('BAZA PRAC'!$D$4:$D$61,$P156-4+2),"")</f>
        <v/>
      </c>
      <c r="T156" s="26">
        <f>IF(3&lt;=$Q156,INDEX('BAZA PRAC'!$D$4:$D$61,$P156-4+3),"")</f>
        <v/>
      </c>
      <c r="U156" s="26">
        <f>IF(4&lt;=$Q156,INDEX('BAZA PRAC'!$D$4:$D$61,$P156-4+4),"")</f>
        <v/>
      </c>
      <c r="V156" s="26">
        <f>IF(5&lt;=$Q156,INDEX('BAZA PRAC'!$D$4:$D$61,$P156-4+5),"")</f>
        <v/>
      </c>
      <c r="W156" s="26">
        <f>IF(6&lt;=$Q156,INDEX('BAZA PRAC'!$D$4:$D$61,$P156-4+6),"")</f>
        <v/>
      </c>
      <c r="X156" s="26">
        <f>IF(7&lt;=$Q156,INDEX('BAZA PRAC'!$D$4:$D$61,$P156-4+7),"")</f>
        <v/>
      </c>
      <c r="Y156" s="26">
        <f>IF(8&lt;=$Q156,INDEX('BAZA PRAC'!$D$4:$D$61,$P156-4+8),"")</f>
        <v/>
      </c>
      <c r="Z156" s="26">
        <f>IF(9&lt;=$Q156,INDEX('BAZA PRAC'!$D$4:$D$61,$P156-4+9),"")</f>
        <v/>
      </c>
      <c r="AA156" s="26">
        <f>IF(10&lt;=$Q156,INDEX('BAZA PRAC'!$D$4:$D$61,$P156-4+10),"")</f>
        <v/>
      </c>
      <c r="AB156" s="26">
        <f>IF(11&lt;=$Q156,INDEX('BAZA PRAC'!$D$4:$D$61,$P156-4+11),"")</f>
        <v/>
      </c>
      <c r="AC156" s="26">
        <f>IF(12&lt;=$Q156,INDEX('BAZA PRAC'!$D$4:$D$61,$P156-4+12),"")</f>
        <v/>
      </c>
      <c r="AD156" s="26">
        <f>IF(13&lt;=$Q156,INDEX('BAZA PRAC'!$D$4:$D$61,$P156-4+13),"")</f>
        <v/>
      </c>
      <c r="AE156" s="26">
        <f>IF(14&lt;=$Q156,INDEX('BAZA PRAC'!$D$4:$D$61,$P156-4+14),"")</f>
        <v/>
      </c>
      <c r="AF156" s="26">
        <f>IF(15&lt;=$Q156,INDEX('BAZA PRAC'!$D$4:$D$61,$P156-4+15),"")</f>
        <v/>
      </c>
      <c r="AG156" s="26">
        <f>IF(16&lt;=$Q156,INDEX('BAZA PRAC'!$D$4:$D$61,$P156-4+16),"")</f>
        <v/>
      </c>
      <c r="AH156" s="26">
        <f>IF(17&lt;=$Q156,INDEX('BAZA PRAC'!$D$4:$D$61,$P156-4+17),"")</f>
        <v/>
      </c>
      <c r="AI156" s="26">
        <f>IF(18&lt;=$Q156,INDEX('BAZA PRAC'!$D$4:$D$61,$P156-4+18),"")</f>
        <v/>
      </c>
      <c r="AJ156" s="26">
        <f>IF(19&lt;=$Q156,INDEX('BAZA PRAC'!$D$4:$D$61,$P156-4+19),"")</f>
        <v/>
      </c>
      <c r="AK156" s="26">
        <f>IF(20&lt;=$Q156,INDEX('BAZA PRAC'!$D$4:$D$61,$P156-4+20),"")</f>
        <v/>
      </c>
      <c r="AL156" s="26">
        <f>IF(21&lt;=$Q156,INDEX('BAZA PRAC'!$D$4:$D$61,$P156-4+21),"")</f>
        <v/>
      </c>
      <c r="AM156" s="26">
        <f>IF(22&lt;=$Q156,INDEX('BAZA PRAC'!$D$4:$D$61,$P156-4+22),"")</f>
        <v/>
      </c>
      <c r="AN156" s="26">
        <f>IF(23&lt;=$Q156,INDEX('BAZA PRAC'!$D$4:$D$61,$P156-4+23),"")</f>
        <v/>
      </c>
      <c r="AO156" s="26">
        <f>IF(24&lt;=$Q156,INDEX('BAZA PRAC'!$D$4:$D$61,$P156-4+24),"")</f>
        <v/>
      </c>
      <c r="AP156" s="26">
        <f>IF(25&lt;=$Q156,INDEX('BAZA PRAC'!$D$4:$D$61,$P156-4+25),"")</f>
        <v/>
      </c>
      <c r="AQ156" s="26">
        <f>IF(26&lt;=$Q156,INDEX('BAZA PRAC'!$D$4:$D$61,$P156-4+26),"")</f>
        <v/>
      </c>
      <c r="AR156" s="26">
        <f>IF(27&lt;=$Q156,INDEX('BAZA PRAC'!$D$4:$D$61,$P156-4+27),"")</f>
        <v/>
      </c>
      <c r="AS156" s="26">
        <f>IF(28&lt;=$Q156,INDEX('BAZA PRAC'!$D$4:$D$61,$P156-4+28),"")</f>
        <v/>
      </c>
      <c r="AT156" s="26">
        <f>IF(29&lt;=$Q156,INDEX('BAZA PRAC'!$D$4:$D$61,$P156-4+29),"")</f>
        <v/>
      </c>
      <c r="AU156" s="26">
        <f>IF(30&lt;=$Q156,INDEX('BAZA PRAC'!$D$4:$D$61,$P156-4+30),"")</f>
        <v/>
      </c>
      <c r="AV156" s="26">
        <f>IF(31&lt;=$Q156,INDEX('BAZA PRAC'!$D$4:$D$61,$P156-4+31),"")</f>
        <v/>
      </c>
      <c r="AW156" s="26">
        <f>IF(32&lt;=$Q156,INDEX('BAZA PRAC'!$D$4:$D$61,$P156-4+32),"")</f>
        <v/>
      </c>
      <c r="AX156" s="26">
        <f>IF(33&lt;=$Q156,INDEX('BAZA PRAC'!$D$4:$D$61,$P156-4+33),"")</f>
        <v/>
      </c>
      <c r="AY156" s="26">
        <f>IF(34&lt;=$Q156,INDEX('BAZA PRAC'!$D$4:$D$61,$P156-4+34),"")</f>
        <v/>
      </c>
      <c r="AZ156" s="26">
        <f>IF(35&lt;=$Q156,INDEX('BAZA PRAC'!$D$4:$D$61,$P156-4+35),"")</f>
        <v/>
      </c>
      <c r="BA156" s="26">
        <f>IF(36&lt;=$Q156,INDEX('BAZA PRAC'!$D$4:$D$61,$P156-4+36),"")</f>
        <v/>
      </c>
      <c r="BB156" s="26">
        <f>IF(37&lt;=$Q156,INDEX('BAZA PRAC'!$D$4:$D$61,$P156-4+37),"")</f>
        <v/>
      </c>
      <c r="BC156" s="26">
        <f>IF(38&lt;=$Q156,INDEX('BAZA PRAC'!$D$4:$D$61,$P156-4+38),"")</f>
        <v/>
      </c>
      <c r="BD156" s="26">
        <f>IF(39&lt;=$Q156,INDEX('BAZA PRAC'!$D$4:$D$61,$P156-4+39),"")</f>
        <v/>
      </c>
      <c r="BE156" s="26">
        <f>IF(40&lt;=$Q156,INDEX('BAZA PRAC'!$D$4:$D$61,$P156-4+40),"")</f>
        <v/>
      </c>
      <c r="BF156" s="26">
        <f>IF(41&lt;=$Q156,INDEX('BAZA PRAC'!$D$4:$D$61,$P156-4+41),"")</f>
        <v/>
      </c>
      <c r="BG156" s="26">
        <f>IF(42&lt;=$Q156,INDEX('BAZA PRAC'!$D$4:$D$61,$P156-4+42),"")</f>
        <v/>
      </c>
      <c r="BH156" s="26">
        <f>IF(43&lt;=$Q156,INDEX('BAZA PRAC'!$D$4:$D$61,$P156-4+43),"")</f>
        <v/>
      </c>
      <c r="BI156" s="26">
        <f>IF(44&lt;=$Q156,INDEX('BAZA PRAC'!$D$4:$D$61,$P156-4+44),"")</f>
        <v/>
      </c>
      <c r="BJ156" s="26">
        <f>IF(45&lt;=$Q156,INDEX('BAZA PRAC'!$D$4:$D$61,$P156-4+45),"")</f>
        <v/>
      </c>
      <c r="BK156" s="26">
        <f>IF(46&lt;=$Q156,INDEX('BAZA PRAC'!$D$4:$D$61,$P156-4+46),"")</f>
        <v/>
      </c>
      <c r="BL156" s="26">
        <f>IF(47&lt;=$Q156,INDEX('BAZA PRAC'!$D$4:$D$61,$P156-4+47),"")</f>
        <v/>
      </c>
      <c r="BM156" s="26">
        <f>IF(48&lt;=$Q156,INDEX('BAZA PRAC'!$D$4:$D$61,$P156-4+48),"")</f>
        <v/>
      </c>
      <c r="BN156" s="26">
        <f>IF(49&lt;=$Q156,INDEX('BAZA PRAC'!$D$4:$D$61,$P156-4+49),"")</f>
        <v/>
      </c>
      <c r="BO156" s="26">
        <f>IF(50&lt;=$Q156,INDEX('BAZA PRAC'!$D$4:$D$61,$P156-4+50),"")</f>
        <v/>
      </c>
      <c r="BP156" s="26">
        <f>IF(51&lt;=$Q156,INDEX('BAZA PRAC'!$D$4:$D$61,$P156-4+51),"")</f>
        <v/>
      </c>
      <c r="BQ156" s="26">
        <f>IF(52&lt;=$Q156,INDEX('BAZA PRAC'!$D$4:$D$61,$P156-4+52),"")</f>
        <v/>
      </c>
      <c r="BR156" s="26">
        <f>IF(53&lt;=$Q156,INDEX('BAZA PRAC'!$D$4:$D$61,$P156-4+53),"")</f>
        <v/>
      </c>
      <c r="BS156" s="26">
        <f>IF(54&lt;=$Q156,INDEX('BAZA PRAC'!$D$4:$D$61,$P156-4+54),"")</f>
        <v/>
      </c>
      <c r="BT156" s="26">
        <f>IF(55&lt;=$Q156,INDEX('BAZA PRAC'!$D$4:$D$61,$P156-4+55),"")</f>
        <v/>
      </c>
      <c r="BU156" s="26">
        <f>IF(56&lt;=$Q156,INDEX('BAZA PRAC'!$D$4:$D$61,$P156-4+56),"")</f>
        <v/>
      </c>
      <c r="BV156" s="26">
        <f>IF(57&lt;=$Q156,INDEX('BAZA PRAC'!$D$4:$D$61,$P156-4+57),"")</f>
        <v/>
      </c>
      <c r="BW156" s="26">
        <f>IF(58&lt;=$Q156,INDEX('BAZA PRAC'!$D$4:$D$61,$P156-4+58),"")</f>
        <v/>
      </c>
      <c r="BX156" s="20" t="n"/>
      <c r="BY156" s="20" t="n"/>
    </row>
    <row r="157">
      <c r="A157" s="19">
        <f>IF($D157="","",COUNTA($D$11:$D157))</f>
        <v/>
      </c>
      <c r="B157" s="19">
        <f>IF($BX157&lt;&gt;"",$BX157,IF($D157="","",IFERROR(INDEX('BAZA PRAC'!$A$4:$A$61,MATCH($D157,'BAZA PRAC'!$D$4:$D$61,0)),"")))</f>
        <v/>
      </c>
      <c r="C157" s="20" t="n"/>
      <c r="D157" s="21" t="n"/>
      <c r="E157" s="19">
        <f>IF($BY157&lt;&gt;"",$BY157,IF($D157="","",IFERROR(INDEX('BAZA PRAC'!$E$4:$E$61,MATCH($D157,'BAZA PRAC'!$D$4:$D$61,0)),"")))</f>
        <v/>
      </c>
      <c r="F157" s="22" t="n"/>
      <c r="G157" s="23" t="n"/>
      <c r="H157" s="23" t="n"/>
      <c r="I157" s="23" t="n"/>
      <c r="J157" s="24">
        <f>IF($D157="","",N(G157)+N(H157)+N(I157))</f>
        <v/>
      </c>
      <c r="K157" s="24">
        <f>IF($D157="","",N(F157)*J157)</f>
        <v/>
      </c>
      <c r="L157" s="25" t="n"/>
      <c r="M157" s="24">
        <f>IF($D157="","",K157*(1-N(L157)))</f>
        <v/>
      </c>
      <c r="N157" s="21" t="n"/>
      <c r="P157" s="26">
        <f>IFERROR(VLOOKUP($C157,USTAWIENIA!$E$2:$H$8,3,FALSE),4)</f>
        <v/>
      </c>
      <c r="Q157" s="26">
        <f>IFERROR(VLOOKUP($C157,USTAWIENIA!$E$2:$H$8,4,FALSE),58)</f>
        <v/>
      </c>
      <c r="R157" s="26">
        <f>IF(1&lt;=$Q157,INDEX('BAZA PRAC'!$D$4:$D$61,$P157-4+1),"")</f>
        <v/>
      </c>
      <c r="S157" s="26">
        <f>IF(2&lt;=$Q157,INDEX('BAZA PRAC'!$D$4:$D$61,$P157-4+2),"")</f>
        <v/>
      </c>
      <c r="T157" s="26">
        <f>IF(3&lt;=$Q157,INDEX('BAZA PRAC'!$D$4:$D$61,$P157-4+3),"")</f>
        <v/>
      </c>
      <c r="U157" s="26">
        <f>IF(4&lt;=$Q157,INDEX('BAZA PRAC'!$D$4:$D$61,$P157-4+4),"")</f>
        <v/>
      </c>
      <c r="V157" s="26">
        <f>IF(5&lt;=$Q157,INDEX('BAZA PRAC'!$D$4:$D$61,$P157-4+5),"")</f>
        <v/>
      </c>
      <c r="W157" s="26">
        <f>IF(6&lt;=$Q157,INDEX('BAZA PRAC'!$D$4:$D$61,$P157-4+6),"")</f>
        <v/>
      </c>
      <c r="X157" s="26">
        <f>IF(7&lt;=$Q157,INDEX('BAZA PRAC'!$D$4:$D$61,$P157-4+7),"")</f>
        <v/>
      </c>
      <c r="Y157" s="26">
        <f>IF(8&lt;=$Q157,INDEX('BAZA PRAC'!$D$4:$D$61,$P157-4+8),"")</f>
        <v/>
      </c>
      <c r="Z157" s="26">
        <f>IF(9&lt;=$Q157,INDEX('BAZA PRAC'!$D$4:$D$61,$P157-4+9),"")</f>
        <v/>
      </c>
      <c r="AA157" s="26">
        <f>IF(10&lt;=$Q157,INDEX('BAZA PRAC'!$D$4:$D$61,$P157-4+10),"")</f>
        <v/>
      </c>
      <c r="AB157" s="26">
        <f>IF(11&lt;=$Q157,INDEX('BAZA PRAC'!$D$4:$D$61,$P157-4+11),"")</f>
        <v/>
      </c>
      <c r="AC157" s="26">
        <f>IF(12&lt;=$Q157,INDEX('BAZA PRAC'!$D$4:$D$61,$P157-4+12),"")</f>
        <v/>
      </c>
      <c r="AD157" s="26">
        <f>IF(13&lt;=$Q157,INDEX('BAZA PRAC'!$D$4:$D$61,$P157-4+13),"")</f>
        <v/>
      </c>
      <c r="AE157" s="26">
        <f>IF(14&lt;=$Q157,INDEX('BAZA PRAC'!$D$4:$D$61,$P157-4+14),"")</f>
        <v/>
      </c>
      <c r="AF157" s="26">
        <f>IF(15&lt;=$Q157,INDEX('BAZA PRAC'!$D$4:$D$61,$P157-4+15),"")</f>
        <v/>
      </c>
      <c r="AG157" s="26">
        <f>IF(16&lt;=$Q157,INDEX('BAZA PRAC'!$D$4:$D$61,$P157-4+16),"")</f>
        <v/>
      </c>
      <c r="AH157" s="26">
        <f>IF(17&lt;=$Q157,INDEX('BAZA PRAC'!$D$4:$D$61,$P157-4+17),"")</f>
        <v/>
      </c>
      <c r="AI157" s="26">
        <f>IF(18&lt;=$Q157,INDEX('BAZA PRAC'!$D$4:$D$61,$P157-4+18),"")</f>
        <v/>
      </c>
      <c r="AJ157" s="26">
        <f>IF(19&lt;=$Q157,INDEX('BAZA PRAC'!$D$4:$D$61,$P157-4+19),"")</f>
        <v/>
      </c>
      <c r="AK157" s="26">
        <f>IF(20&lt;=$Q157,INDEX('BAZA PRAC'!$D$4:$D$61,$P157-4+20),"")</f>
        <v/>
      </c>
      <c r="AL157" s="26">
        <f>IF(21&lt;=$Q157,INDEX('BAZA PRAC'!$D$4:$D$61,$P157-4+21),"")</f>
        <v/>
      </c>
      <c r="AM157" s="26">
        <f>IF(22&lt;=$Q157,INDEX('BAZA PRAC'!$D$4:$D$61,$P157-4+22),"")</f>
        <v/>
      </c>
      <c r="AN157" s="26">
        <f>IF(23&lt;=$Q157,INDEX('BAZA PRAC'!$D$4:$D$61,$P157-4+23),"")</f>
        <v/>
      </c>
      <c r="AO157" s="26">
        <f>IF(24&lt;=$Q157,INDEX('BAZA PRAC'!$D$4:$D$61,$P157-4+24),"")</f>
        <v/>
      </c>
      <c r="AP157" s="26">
        <f>IF(25&lt;=$Q157,INDEX('BAZA PRAC'!$D$4:$D$61,$P157-4+25),"")</f>
        <v/>
      </c>
      <c r="AQ157" s="26">
        <f>IF(26&lt;=$Q157,INDEX('BAZA PRAC'!$D$4:$D$61,$P157-4+26),"")</f>
        <v/>
      </c>
      <c r="AR157" s="26">
        <f>IF(27&lt;=$Q157,INDEX('BAZA PRAC'!$D$4:$D$61,$P157-4+27),"")</f>
        <v/>
      </c>
      <c r="AS157" s="26">
        <f>IF(28&lt;=$Q157,INDEX('BAZA PRAC'!$D$4:$D$61,$P157-4+28),"")</f>
        <v/>
      </c>
      <c r="AT157" s="26">
        <f>IF(29&lt;=$Q157,INDEX('BAZA PRAC'!$D$4:$D$61,$P157-4+29),"")</f>
        <v/>
      </c>
      <c r="AU157" s="26">
        <f>IF(30&lt;=$Q157,INDEX('BAZA PRAC'!$D$4:$D$61,$P157-4+30),"")</f>
        <v/>
      </c>
      <c r="AV157" s="26">
        <f>IF(31&lt;=$Q157,INDEX('BAZA PRAC'!$D$4:$D$61,$P157-4+31),"")</f>
        <v/>
      </c>
      <c r="AW157" s="26">
        <f>IF(32&lt;=$Q157,INDEX('BAZA PRAC'!$D$4:$D$61,$P157-4+32),"")</f>
        <v/>
      </c>
      <c r="AX157" s="26">
        <f>IF(33&lt;=$Q157,INDEX('BAZA PRAC'!$D$4:$D$61,$P157-4+33),"")</f>
        <v/>
      </c>
      <c r="AY157" s="26">
        <f>IF(34&lt;=$Q157,INDEX('BAZA PRAC'!$D$4:$D$61,$P157-4+34),"")</f>
        <v/>
      </c>
      <c r="AZ157" s="26">
        <f>IF(35&lt;=$Q157,INDEX('BAZA PRAC'!$D$4:$D$61,$P157-4+35),"")</f>
        <v/>
      </c>
      <c r="BA157" s="26">
        <f>IF(36&lt;=$Q157,INDEX('BAZA PRAC'!$D$4:$D$61,$P157-4+36),"")</f>
        <v/>
      </c>
      <c r="BB157" s="26">
        <f>IF(37&lt;=$Q157,INDEX('BAZA PRAC'!$D$4:$D$61,$P157-4+37),"")</f>
        <v/>
      </c>
      <c r="BC157" s="26">
        <f>IF(38&lt;=$Q157,INDEX('BAZA PRAC'!$D$4:$D$61,$P157-4+38),"")</f>
        <v/>
      </c>
      <c r="BD157" s="26">
        <f>IF(39&lt;=$Q157,INDEX('BAZA PRAC'!$D$4:$D$61,$P157-4+39),"")</f>
        <v/>
      </c>
      <c r="BE157" s="26">
        <f>IF(40&lt;=$Q157,INDEX('BAZA PRAC'!$D$4:$D$61,$P157-4+40),"")</f>
        <v/>
      </c>
      <c r="BF157" s="26">
        <f>IF(41&lt;=$Q157,INDEX('BAZA PRAC'!$D$4:$D$61,$P157-4+41),"")</f>
        <v/>
      </c>
      <c r="BG157" s="26">
        <f>IF(42&lt;=$Q157,INDEX('BAZA PRAC'!$D$4:$D$61,$P157-4+42),"")</f>
        <v/>
      </c>
      <c r="BH157" s="26">
        <f>IF(43&lt;=$Q157,INDEX('BAZA PRAC'!$D$4:$D$61,$P157-4+43),"")</f>
        <v/>
      </c>
      <c r="BI157" s="26">
        <f>IF(44&lt;=$Q157,INDEX('BAZA PRAC'!$D$4:$D$61,$P157-4+44),"")</f>
        <v/>
      </c>
      <c r="BJ157" s="26">
        <f>IF(45&lt;=$Q157,INDEX('BAZA PRAC'!$D$4:$D$61,$P157-4+45),"")</f>
        <v/>
      </c>
      <c r="BK157" s="26">
        <f>IF(46&lt;=$Q157,INDEX('BAZA PRAC'!$D$4:$D$61,$P157-4+46),"")</f>
        <v/>
      </c>
      <c r="BL157" s="26">
        <f>IF(47&lt;=$Q157,INDEX('BAZA PRAC'!$D$4:$D$61,$P157-4+47),"")</f>
        <v/>
      </c>
      <c r="BM157" s="26">
        <f>IF(48&lt;=$Q157,INDEX('BAZA PRAC'!$D$4:$D$61,$P157-4+48),"")</f>
        <v/>
      </c>
      <c r="BN157" s="26">
        <f>IF(49&lt;=$Q157,INDEX('BAZA PRAC'!$D$4:$D$61,$P157-4+49),"")</f>
        <v/>
      </c>
      <c r="BO157" s="26">
        <f>IF(50&lt;=$Q157,INDEX('BAZA PRAC'!$D$4:$D$61,$P157-4+50),"")</f>
        <v/>
      </c>
      <c r="BP157" s="26">
        <f>IF(51&lt;=$Q157,INDEX('BAZA PRAC'!$D$4:$D$61,$P157-4+51),"")</f>
        <v/>
      </c>
      <c r="BQ157" s="26">
        <f>IF(52&lt;=$Q157,INDEX('BAZA PRAC'!$D$4:$D$61,$P157-4+52),"")</f>
        <v/>
      </c>
      <c r="BR157" s="26">
        <f>IF(53&lt;=$Q157,INDEX('BAZA PRAC'!$D$4:$D$61,$P157-4+53),"")</f>
        <v/>
      </c>
      <c r="BS157" s="26">
        <f>IF(54&lt;=$Q157,INDEX('BAZA PRAC'!$D$4:$D$61,$P157-4+54),"")</f>
        <v/>
      </c>
      <c r="BT157" s="26">
        <f>IF(55&lt;=$Q157,INDEX('BAZA PRAC'!$D$4:$D$61,$P157-4+55),"")</f>
        <v/>
      </c>
      <c r="BU157" s="26">
        <f>IF(56&lt;=$Q157,INDEX('BAZA PRAC'!$D$4:$D$61,$P157-4+56),"")</f>
        <v/>
      </c>
      <c r="BV157" s="26">
        <f>IF(57&lt;=$Q157,INDEX('BAZA PRAC'!$D$4:$D$61,$P157-4+57),"")</f>
        <v/>
      </c>
      <c r="BW157" s="26">
        <f>IF(58&lt;=$Q157,INDEX('BAZA PRAC'!$D$4:$D$61,$P157-4+58),"")</f>
        <v/>
      </c>
      <c r="BX157" s="20" t="n"/>
      <c r="BY157" s="20" t="n"/>
    </row>
    <row r="158">
      <c r="A158" s="27">
        <f>IF($D158="","",COUNTA($D$11:$D158))</f>
        <v/>
      </c>
      <c r="B158" s="27">
        <f>IF($BX158&lt;&gt;"",$BX158,IF($D158="","",IFERROR(INDEX('BAZA PRAC'!$A$4:$A$61,MATCH($D158,'BAZA PRAC'!$D$4:$D$61,0)),"")))</f>
        <v/>
      </c>
      <c r="C158" s="20" t="n"/>
      <c r="D158" s="21" t="n"/>
      <c r="E158" s="27">
        <f>IF($BY158&lt;&gt;"",$BY158,IF($D158="","",IFERROR(INDEX('BAZA PRAC'!$E$4:$E$61,MATCH($D158,'BAZA PRAC'!$D$4:$D$61,0)),"")))</f>
        <v/>
      </c>
      <c r="F158" s="22" t="n"/>
      <c r="G158" s="23" t="n"/>
      <c r="H158" s="23" t="n"/>
      <c r="I158" s="23" t="n"/>
      <c r="J158" s="28">
        <f>IF($D158="","",N(G158)+N(H158)+N(I158))</f>
        <v/>
      </c>
      <c r="K158" s="28">
        <f>IF($D158="","",N(F158)*J158)</f>
        <v/>
      </c>
      <c r="L158" s="25" t="n"/>
      <c r="M158" s="28">
        <f>IF($D158="","",K158*(1-N(L158)))</f>
        <v/>
      </c>
      <c r="N158" s="21" t="n"/>
      <c r="P158" s="26">
        <f>IFERROR(VLOOKUP($C158,USTAWIENIA!$E$2:$H$8,3,FALSE),4)</f>
        <v/>
      </c>
      <c r="Q158" s="26">
        <f>IFERROR(VLOOKUP($C158,USTAWIENIA!$E$2:$H$8,4,FALSE),58)</f>
        <v/>
      </c>
      <c r="R158" s="26">
        <f>IF(1&lt;=$Q158,INDEX('BAZA PRAC'!$D$4:$D$61,$P158-4+1),"")</f>
        <v/>
      </c>
      <c r="S158" s="26">
        <f>IF(2&lt;=$Q158,INDEX('BAZA PRAC'!$D$4:$D$61,$P158-4+2),"")</f>
        <v/>
      </c>
      <c r="T158" s="26">
        <f>IF(3&lt;=$Q158,INDEX('BAZA PRAC'!$D$4:$D$61,$P158-4+3),"")</f>
        <v/>
      </c>
      <c r="U158" s="26">
        <f>IF(4&lt;=$Q158,INDEX('BAZA PRAC'!$D$4:$D$61,$P158-4+4),"")</f>
        <v/>
      </c>
      <c r="V158" s="26">
        <f>IF(5&lt;=$Q158,INDEX('BAZA PRAC'!$D$4:$D$61,$P158-4+5),"")</f>
        <v/>
      </c>
      <c r="W158" s="26">
        <f>IF(6&lt;=$Q158,INDEX('BAZA PRAC'!$D$4:$D$61,$P158-4+6),"")</f>
        <v/>
      </c>
      <c r="X158" s="26">
        <f>IF(7&lt;=$Q158,INDEX('BAZA PRAC'!$D$4:$D$61,$P158-4+7),"")</f>
        <v/>
      </c>
      <c r="Y158" s="26">
        <f>IF(8&lt;=$Q158,INDEX('BAZA PRAC'!$D$4:$D$61,$P158-4+8),"")</f>
        <v/>
      </c>
      <c r="Z158" s="26">
        <f>IF(9&lt;=$Q158,INDEX('BAZA PRAC'!$D$4:$D$61,$P158-4+9),"")</f>
        <v/>
      </c>
      <c r="AA158" s="26">
        <f>IF(10&lt;=$Q158,INDEX('BAZA PRAC'!$D$4:$D$61,$P158-4+10),"")</f>
        <v/>
      </c>
      <c r="AB158" s="26">
        <f>IF(11&lt;=$Q158,INDEX('BAZA PRAC'!$D$4:$D$61,$P158-4+11),"")</f>
        <v/>
      </c>
      <c r="AC158" s="26">
        <f>IF(12&lt;=$Q158,INDEX('BAZA PRAC'!$D$4:$D$61,$P158-4+12),"")</f>
        <v/>
      </c>
      <c r="AD158" s="26">
        <f>IF(13&lt;=$Q158,INDEX('BAZA PRAC'!$D$4:$D$61,$P158-4+13),"")</f>
        <v/>
      </c>
      <c r="AE158" s="26">
        <f>IF(14&lt;=$Q158,INDEX('BAZA PRAC'!$D$4:$D$61,$P158-4+14),"")</f>
        <v/>
      </c>
      <c r="AF158" s="26">
        <f>IF(15&lt;=$Q158,INDEX('BAZA PRAC'!$D$4:$D$61,$P158-4+15),"")</f>
        <v/>
      </c>
      <c r="AG158" s="26">
        <f>IF(16&lt;=$Q158,INDEX('BAZA PRAC'!$D$4:$D$61,$P158-4+16),"")</f>
        <v/>
      </c>
      <c r="AH158" s="26">
        <f>IF(17&lt;=$Q158,INDEX('BAZA PRAC'!$D$4:$D$61,$P158-4+17),"")</f>
        <v/>
      </c>
      <c r="AI158" s="26">
        <f>IF(18&lt;=$Q158,INDEX('BAZA PRAC'!$D$4:$D$61,$P158-4+18),"")</f>
        <v/>
      </c>
      <c r="AJ158" s="26">
        <f>IF(19&lt;=$Q158,INDEX('BAZA PRAC'!$D$4:$D$61,$P158-4+19),"")</f>
        <v/>
      </c>
      <c r="AK158" s="26">
        <f>IF(20&lt;=$Q158,INDEX('BAZA PRAC'!$D$4:$D$61,$P158-4+20),"")</f>
        <v/>
      </c>
      <c r="AL158" s="26">
        <f>IF(21&lt;=$Q158,INDEX('BAZA PRAC'!$D$4:$D$61,$P158-4+21),"")</f>
        <v/>
      </c>
      <c r="AM158" s="26">
        <f>IF(22&lt;=$Q158,INDEX('BAZA PRAC'!$D$4:$D$61,$P158-4+22),"")</f>
        <v/>
      </c>
      <c r="AN158" s="26">
        <f>IF(23&lt;=$Q158,INDEX('BAZA PRAC'!$D$4:$D$61,$P158-4+23),"")</f>
        <v/>
      </c>
      <c r="AO158" s="26">
        <f>IF(24&lt;=$Q158,INDEX('BAZA PRAC'!$D$4:$D$61,$P158-4+24),"")</f>
        <v/>
      </c>
      <c r="AP158" s="26">
        <f>IF(25&lt;=$Q158,INDEX('BAZA PRAC'!$D$4:$D$61,$P158-4+25),"")</f>
        <v/>
      </c>
      <c r="AQ158" s="26">
        <f>IF(26&lt;=$Q158,INDEX('BAZA PRAC'!$D$4:$D$61,$P158-4+26),"")</f>
        <v/>
      </c>
      <c r="AR158" s="26">
        <f>IF(27&lt;=$Q158,INDEX('BAZA PRAC'!$D$4:$D$61,$P158-4+27),"")</f>
        <v/>
      </c>
      <c r="AS158" s="26">
        <f>IF(28&lt;=$Q158,INDEX('BAZA PRAC'!$D$4:$D$61,$P158-4+28),"")</f>
        <v/>
      </c>
      <c r="AT158" s="26">
        <f>IF(29&lt;=$Q158,INDEX('BAZA PRAC'!$D$4:$D$61,$P158-4+29),"")</f>
        <v/>
      </c>
      <c r="AU158" s="26">
        <f>IF(30&lt;=$Q158,INDEX('BAZA PRAC'!$D$4:$D$61,$P158-4+30),"")</f>
        <v/>
      </c>
      <c r="AV158" s="26">
        <f>IF(31&lt;=$Q158,INDEX('BAZA PRAC'!$D$4:$D$61,$P158-4+31),"")</f>
        <v/>
      </c>
      <c r="AW158" s="26">
        <f>IF(32&lt;=$Q158,INDEX('BAZA PRAC'!$D$4:$D$61,$P158-4+32),"")</f>
        <v/>
      </c>
      <c r="AX158" s="26">
        <f>IF(33&lt;=$Q158,INDEX('BAZA PRAC'!$D$4:$D$61,$P158-4+33),"")</f>
        <v/>
      </c>
      <c r="AY158" s="26">
        <f>IF(34&lt;=$Q158,INDEX('BAZA PRAC'!$D$4:$D$61,$P158-4+34),"")</f>
        <v/>
      </c>
      <c r="AZ158" s="26">
        <f>IF(35&lt;=$Q158,INDEX('BAZA PRAC'!$D$4:$D$61,$P158-4+35),"")</f>
        <v/>
      </c>
      <c r="BA158" s="26">
        <f>IF(36&lt;=$Q158,INDEX('BAZA PRAC'!$D$4:$D$61,$P158-4+36),"")</f>
        <v/>
      </c>
      <c r="BB158" s="26">
        <f>IF(37&lt;=$Q158,INDEX('BAZA PRAC'!$D$4:$D$61,$P158-4+37),"")</f>
        <v/>
      </c>
      <c r="BC158" s="26">
        <f>IF(38&lt;=$Q158,INDEX('BAZA PRAC'!$D$4:$D$61,$P158-4+38),"")</f>
        <v/>
      </c>
      <c r="BD158" s="26">
        <f>IF(39&lt;=$Q158,INDEX('BAZA PRAC'!$D$4:$D$61,$P158-4+39),"")</f>
        <v/>
      </c>
      <c r="BE158" s="26">
        <f>IF(40&lt;=$Q158,INDEX('BAZA PRAC'!$D$4:$D$61,$P158-4+40),"")</f>
        <v/>
      </c>
      <c r="BF158" s="26">
        <f>IF(41&lt;=$Q158,INDEX('BAZA PRAC'!$D$4:$D$61,$P158-4+41),"")</f>
        <v/>
      </c>
      <c r="BG158" s="26">
        <f>IF(42&lt;=$Q158,INDEX('BAZA PRAC'!$D$4:$D$61,$P158-4+42),"")</f>
        <v/>
      </c>
      <c r="BH158" s="26">
        <f>IF(43&lt;=$Q158,INDEX('BAZA PRAC'!$D$4:$D$61,$P158-4+43),"")</f>
        <v/>
      </c>
      <c r="BI158" s="26">
        <f>IF(44&lt;=$Q158,INDEX('BAZA PRAC'!$D$4:$D$61,$P158-4+44),"")</f>
        <v/>
      </c>
      <c r="BJ158" s="26">
        <f>IF(45&lt;=$Q158,INDEX('BAZA PRAC'!$D$4:$D$61,$P158-4+45),"")</f>
        <v/>
      </c>
      <c r="BK158" s="26">
        <f>IF(46&lt;=$Q158,INDEX('BAZA PRAC'!$D$4:$D$61,$P158-4+46),"")</f>
        <v/>
      </c>
      <c r="BL158" s="26">
        <f>IF(47&lt;=$Q158,INDEX('BAZA PRAC'!$D$4:$D$61,$P158-4+47),"")</f>
        <v/>
      </c>
      <c r="BM158" s="26">
        <f>IF(48&lt;=$Q158,INDEX('BAZA PRAC'!$D$4:$D$61,$P158-4+48),"")</f>
        <v/>
      </c>
      <c r="BN158" s="26">
        <f>IF(49&lt;=$Q158,INDEX('BAZA PRAC'!$D$4:$D$61,$P158-4+49),"")</f>
        <v/>
      </c>
      <c r="BO158" s="26">
        <f>IF(50&lt;=$Q158,INDEX('BAZA PRAC'!$D$4:$D$61,$P158-4+50),"")</f>
        <v/>
      </c>
      <c r="BP158" s="26">
        <f>IF(51&lt;=$Q158,INDEX('BAZA PRAC'!$D$4:$D$61,$P158-4+51),"")</f>
        <v/>
      </c>
      <c r="BQ158" s="26">
        <f>IF(52&lt;=$Q158,INDEX('BAZA PRAC'!$D$4:$D$61,$P158-4+52),"")</f>
        <v/>
      </c>
      <c r="BR158" s="26">
        <f>IF(53&lt;=$Q158,INDEX('BAZA PRAC'!$D$4:$D$61,$P158-4+53),"")</f>
        <v/>
      </c>
      <c r="BS158" s="26">
        <f>IF(54&lt;=$Q158,INDEX('BAZA PRAC'!$D$4:$D$61,$P158-4+54),"")</f>
        <v/>
      </c>
      <c r="BT158" s="26">
        <f>IF(55&lt;=$Q158,INDEX('BAZA PRAC'!$D$4:$D$61,$P158-4+55),"")</f>
        <v/>
      </c>
      <c r="BU158" s="26">
        <f>IF(56&lt;=$Q158,INDEX('BAZA PRAC'!$D$4:$D$61,$P158-4+56),"")</f>
        <v/>
      </c>
      <c r="BV158" s="26">
        <f>IF(57&lt;=$Q158,INDEX('BAZA PRAC'!$D$4:$D$61,$P158-4+57),"")</f>
        <v/>
      </c>
      <c r="BW158" s="26">
        <f>IF(58&lt;=$Q158,INDEX('BAZA PRAC'!$D$4:$D$61,$P158-4+58),"")</f>
        <v/>
      </c>
      <c r="BX158" s="20" t="n"/>
      <c r="BY158" s="20" t="n"/>
    </row>
    <row r="159">
      <c r="A159" s="19">
        <f>IF($D159="","",COUNTA($D$11:$D159))</f>
        <v/>
      </c>
      <c r="B159" s="19">
        <f>IF($BX159&lt;&gt;"",$BX159,IF($D159="","",IFERROR(INDEX('BAZA PRAC'!$A$4:$A$61,MATCH($D159,'BAZA PRAC'!$D$4:$D$61,0)),"")))</f>
        <v/>
      </c>
      <c r="C159" s="20" t="n"/>
      <c r="D159" s="21" t="n"/>
      <c r="E159" s="19">
        <f>IF($BY159&lt;&gt;"",$BY159,IF($D159="","",IFERROR(INDEX('BAZA PRAC'!$E$4:$E$61,MATCH($D159,'BAZA PRAC'!$D$4:$D$61,0)),"")))</f>
        <v/>
      </c>
      <c r="F159" s="22" t="n"/>
      <c r="G159" s="23" t="n"/>
      <c r="H159" s="23" t="n"/>
      <c r="I159" s="23" t="n"/>
      <c r="J159" s="24">
        <f>IF($D159="","",N(G159)+N(H159)+N(I159))</f>
        <v/>
      </c>
      <c r="K159" s="24">
        <f>IF($D159="","",N(F159)*J159)</f>
        <v/>
      </c>
      <c r="L159" s="25" t="n"/>
      <c r="M159" s="24">
        <f>IF($D159="","",K159*(1-N(L159)))</f>
        <v/>
      </c>
      <c r="N159" s="21" t="n"/>
      <c r="P159" s="26">
        <f>IFERROR(VLOOKUP($C159,USTAWIENIA!$E$2:$H$8,3,FALSE),4)</f>
        <v/>
      </c>
      <c r="Q159" s="26">
        <f>IFERROR(VLOOKUP($C159,USTAWIENIA!$E$2:$H$8,4,FALSE),58)</f>
        <v/>
      </c>
      <c r="R159" s="26">
        <f>IF(1&lt;=$Q159,INDEX('BAZA PRAC'!$D$4:$D$61,$P159-4+1),"")</f>
        <v/>
      </c>
      <c r="S159" s="26">
        <f>IF(2&lt;=$Q159,INDEX('BAZA PRAC'!$D$4:$D$61,$P159-4+2),"")</f>
        <v/>
      </c>
      <c r="T159" s="26">
        <f>IF(3&lt;=$Q159,INDEX('BAZA PRAC'!$D$4:$D$61,$P159-4+3),"")</f>
        <v/>
      </c>
      <c r="U159" s="26">
        <f>IF(4&lt;=$Q159,INDEX('BAZA PRAC'!$D$4:$D$61,$P159-4+4),"")</f>
        <v/>
      </c>
      <c r="V159" s="26">
        <f>IF(5&lt;=$Q159,INDEX('BAZA PRAC'!$D$4:$D$61,$P159-4+5),"")</f>
        <v/>
      </c>
      <c r="W159" s="26">
        <f>IF(6&lt;=$Q159,INDEX('BAZA PRAC'!$D$4:$D$61,$P159-4+6),"")</f>
        <v/>
      </c>
      <c r="X159" s="26">
        <f>IF(7&lt;=$Q159,INDEX('BAZA PRAC'!$D$4:$D$61,$P159-4+7),"")</f>
        <v/>
      </c>
      <c r="Y159" s="26">
        <f>IF(8&lt;=$Q159,INDEX('BAZA PRAC'!$D$4:$D$61,$P159-4+8),"")</f>
        <v/>
      </c>
      <c r="Z159" s="26">
        <f>IF(9&lt;=$Q159,INDEX('BAZA PRAC'!$D$4:$D$61,$P159-4+9),"")</f>
        <v/>
      </c>
      <c r="AA159" s="26">
        <f>IF(10&lt;=$Q159,INDEX('BAZA PRAC'!$D$4:$D$61,$P159-4+10),"")</f>
        <v/>
      </c>
      <c r="AB159" s="26">
        <f>IF(11&lt;=$Q159,INDEX('BAZA PRAC'!$D$4:$D$61,$P159-4+11),"")</f>
        <v/>
      </c>
      <c r="AC159" s="26">
        <f>IF(12&lt;=$Q159,INDEX('BAZA PRAC'!$D$4:$D$61,$P159-4+12),"")</f>
        <v/>
      </c>
      <c r="AD159" s="26">
        <f>IF(13&lt;=$Q159,INDEX('BAZA PRAC'!$D$4:$D$61,$P159-4+13),"")</f>
        <v/>
      </c>
      <c r="AE159" s="26">
        <f>IF(14&lt;=$Q159,INDEX('BAZA PRAC'!$D$4:$D$61,$P159-4+14),"")</f>
        <v/>
      </c>
      <c r="AF159" s="26">
        <f>IF(15&lt;=$Q159,INDEX('BAZA PRAC'!$D$4:$D$61,$P159-4+15),"")</f>
        <v/>
      </c>
      <c r="AG159" s="26">
        <f>IF(16&lt;=$Q159,INDEX('BAZA PRAC'!$D$4:$D$61,$P159-4+16),"")</f>
        <v/>
      </c>
      <c r="AH159" s="26">
        <f>IF(17&lt;=$Q159,INDEX('BAZA PRAC'!$D$4:$D$61,$P159-4+17),"")</f>
        <v/>
      </c>
      <c r="AI159" s="26">
        <f>IF(18&lt;=$Q159,INDEX('BAZA PRAC'!$D$4:$D$61,$P159-4+18),"")</f>
        <v/>
      </c>
      <c r="AJ159" s="26">
        <f>IF(19&lt;=$Q159,INDEX('BAZA PRAC'!$D$4:$D$61,$P159-4+19),"")</f>
        <v/>
      </c>
      <c r="AK159" s="26">
        <f>IF(20&lt;=$Q159,INDEX('BAZA PRAC'!$D$4:$D$61,$P159-4+20),"")</f>
        <v/>
      </c>
      <c r="AL159" s="26">
        <f>IF(21&lt;=$Q159,INDEX('BAZA PRAC'!$D$4:$D$61,$P159-4+21),"")</f>
        <v/>
      </c>
      <c r="AM159" s="26">
        <f>IF(22&lt;=$Q159,INDEX('BAZA PRAC'!$D$4:$D$61,$P159-4+22),"")</f>
        <v/>
      </c>
      <c r="AN159" s="26">
        <f>IF(23&lt;=$Q159,INDEX('BAZA PRAC'!$D$4:$D$61,$P159-4+23),"")</f>
        <v/>
      </c>
      <c r="AO159" s="26">
        <f>IF(24&lt;=$Q159,INDEX('BAZA PRAC'!$D$4:$D$61,$P159-4+24),"")</f>
        <v/>
      </c>
      <c r="AP159" s="26">
        <f>IF(25&lt;=$Q159,INDEX('BAZA PRAC'!$D$4:$D$61,$P159-4+25),"")</f>
        <v/>
      </c>
      <c r="AQ159" s="26">
        <f>IF(26&lt;=$Q159,INDEX('BAZA PRAC'!$D$4:$D$61,$P159-4+26),"")</f>
        <v/>
      </c>
      <c r="AR159" s="26">
        <f>IF(27&lt;=$Q159,INDEX('BAZA PRAC'!$D$4:$D$61,$P159-4+27),"")</f>
        <v/>
      </c>
      <c r="AS159" s="26">
        <f>IF(28&lt;=$Q159,INDEX('BAZA PRAC'!$D$4:$D$61,$P159-4+28),"")</f>
        <v/>
      </c>
      <c r="AT159" s="26">
        <f>IF(29&lt;=$Q159,INDEX('BAZA PRAC'!$D$4:$D$61,$P159-4+29),"")</f>
        <v/>
      </c>
      <c r="AU159" s="26">
        <f>IF(30&lt;=$Q159,INDEX('BAZA PRAC'!$D$4:$D$61,$P159-4+30),"")</f>
        <v/>
      </c>
      <c r="AV159" s="26">
        <f>IF(31&lt;=$Q159,INDEX('BAZA PRAC'!$D$4:$D$61,$P159-4+31),"")</f>
        <v/>
      </c>
      <c r="AW159" s="26">
        <f>IF(32&lt;=$Q159,INDEX('BAZA PRAC'!$D$4:$D$61,$P159-4+32),"")</f>
        <v/>
      </c>
      <c r="AX159" s="26">
        <f>IF(33&lt;=$Q159,INDEX('BAZA PRAC'!$D$4:$D$61,$P159-4+33),"")</f>
        <v/>
      </c>
      <c r="AY159" s="26">
        <f>IF(34&lt;=$Q159,INDEX('BAZA PRAC'!$D$4:$D$61,$P159-4+34),"")</f>
        <v/>
      </c>
      <c r="AZ159" s="26">
        <f>IF(35&lt;=$Q159,INDEX('BAZA PRAC'!$D$4:$D$61,$P159-4+35),"")</f>
        <v/>
      </c>
      <c r="BA159" s="26">
        <f>IF(36&lt;=$Q159,INDEX('BAZA PRAC'!$D$4:$D$61,$P159-4+36),"")</f>
        <v/>
      </c>
      <c r="BB159" s="26">
        <f>IF(37&lt;=$Q159,INDEX('BAZA PRAC'!$D$4:$D$61,$P159-4+37),"")</f>
        <v/>
      </c>
      <c r="BC159" s="26">
        <f>IF(38&lt;=$Q159,INDEX('BAZA PRAC'!$D$4:$D$61,$P159-4+38),"")</f>
        <v/>
      </c>
      <c r="BD159" s="26">
        <f>IF(39&lt;=$Q159,INDEX('BAZA PRAC'!$D$4:$D$61,$P159-4+39),"")</f>
        <v/>
      </c>
      <c r="BE159" s="26">
        <f>IF(40&lt;=$Q159,INDEX('BAZA PRAC'!$D$4:$D$61,$P159-4+40),"")</f>
        <v/>
      </c>
      <c r="BF159" s="26">
        <f>IF(41&lt;=$Q159,INDEX('BAZA PRAC'!$D$4:$D$61,$P159-4+41),"")</f>
        <v/>
      </c>
      <c r="BG159" s="26">
        <f>IF(42&lt;=$Q159,INDEX('BAZA PRAC'!$D$4:$D$61,$P159-4+42),"")</f>
        <v/>
      </c>
      <c r="BH159" s="26">
        <f>IF(43&lt;=$Q159,INDEX('BAZA PRAC'!$D$4:$D$61,$P159-4+43),"")</f>
        <v/>
      </c>
      <c r="BI159" s="26">
        <f>IF(44&lt;=$Q159,INDEX('BAZA PRAC'!$D$4:$D$61,$P159-4+44),"")</f>
        <v/>
      </c>
      <c r="BJ159" s="26">
        <f>IF(45&lt;=$Q159,INDEX('BAZA PRAC'!$D$4:$D$61,$P159-4+45),"")</f>
        <v/>
      </c>
      <c r="BK159" s="26">
        <f>IF(46&lt;=$Q159,INDEX('BAZA PRAC'!$D$4:$D$61,$P159-4+46),"")</f>
        <v/>
      </c>
      <c r="BL159" s="26">
        <f>IF(47&lt;=$Q159,INDEX('BAZA PRAC'!$D$4:$D$61,$P159-4+47),"")</f>
        <v/>
      </c>
      <c r="BM159" s="26">
        <f>IF(48&lt;=$Q159,INDEX('BAZA PRAC'!$D$4:$D$61,$P159-4+48),"")</f>
        <v/>
      </c>
      <c r="BN159" s="26">
        <f>IF(49&lt;=$Q159,INDEX('BAZA PRAC'!$D$4:$D$61,$P159-4+49),"")</f>
        <v/>
      </c>
      <c r="BO159" s="26">
        <f>IF(50&lt;=$Q159,INDEX('BAZA PRAC'!$D$4:$D$61,$P159-4+50),"")</f>
        <v/>
      </c>
      <c r="BP159" s="26">
        <f>IF(51&lt;=$Q159,INDEX('BAZA PRAC'!$D$4:$D$61,$P159-4+51),"")</f>
        <v/>
      </c>
      <c r="BQ159" s="26">
        <f>IF(52&lt;=$Q159,INDEX('BAZA PRAC'!$D$4:$D$61,$P159-4+52),"")</f>
        <v/>
      </c>
      <c r="BR159" s="26">
        <f>IF(53&lt;=$Q159,INDEX('BAZA PRAC'!$D$4:$D$61,$P159-4+53),"")</f>
        <v/>
      </c>
      <c r="BS159" s="26">
        <f>IF(54&lt;=$Q159,INDEX('BAZA PRAC'!$D$4:$D$61,$P159-4+54),"")</f>
        <v/>
      </c>
      <c r="BT159" s="26">
        <f>IF(55&lt;=$Q159,INDEX('BAZA PRAC'!$D$4:$D$61,$P159-4+55),"")</f>
        <v/>
      </c>
      <c r="BU159" s="26">
        <f>IF(56&lt;=$Q159,INDEX('BAZA PRAC'!$D$4:$D$61,$P159-4+56),"")</f>
        <v/>
      </c>
      <c r="BV159" s="26">
        <f>IF(57&lt;=$Q159,INDEX('BAZA PRAC'!$D$4:$D$61,$P159-4+57),"")</f>
        <v/>
      </c>
      <c r="BW159" s="26">
        <f>IF(58&lt;=$Q159,INDEX('BAZA PRAC'!$D$4:$D$61,$P159-4+58),"")</f>
        <v/>
      </c>
      <c r="BX159" s="20" t="n"/>
      <c r="BY159" s="20" t="n"/>
    </row>
    <row r="160">
      <c r="A160" s="27">
        <f>IF($D160="","",COUNTA($D$11:$D160))</f>
        <v/>
      </c>
      <c r="B160" s="27">
        <f>IF($BX160&lt;&gt;"",$BX160,IF($D160="","",IFERROR(INDEX('BAZA PRAC'!$A$4:$A$61,MATCH($D160,'BAZA PRAC'!$D$4:$D$61,0)),"")))</f>
        <v/>
      </c>
      <c r="C160" s="20" t="n"/>
      <c r="D160" s="21" t="n"/>
      <c r="E160" s="27">
        <f>IF($BY160&lt;&gt;"",$BY160,IF($D160="","",IFERROR(INDEX('BAZA PRAC'!$E$4:$E$61,MATCH($D160,'BAZA PRAC'!$D$4:$D$61,0)),"")))</f>
        <v/>
      </c>
      <c r="F160" s="22" t="n"/>
      <c r="G160" s="23" t="n"/>
      <c r="H160" s="23" t="n"/>
      <c r="I160" s="23" t="n"/>
      <c r="J160" s="28">
        <f>IF($D160="","",N(G160)+N(H160)+N(I160))</f>
        <v/>
      </c>
      <c r="K160" s="28">
        <f>IF($D160="","",N(F160)*J160)</f>
        <v/>
      </c>
      <c r="L160" s="25" t="n"/>
      <c r="M160" s="28">
        <f>IF($D160="","",K160*(1-N(L160)))</f>
        <v/>
      </c>
      <c r="N160" s="21" t="n"/>
      <c r="P160" s="26">
        <f>IFERROR(VLOOKUP($C160,USTAWIENIA!$E$2:$H$8,3,FALSE),4)</f>
        <v/>
      </c>
      <c r="Q160" s="26">
        <f>IFERROR(VLOOKUP($C160,USTAWIENIA!$E$2:$H$8,4,FALSE),58)</f>
        <v/>
      </c>
      <c r="R160" s="26">
        <f>IF(1&lt;=$Q160,INDEX('BAZA PRAC'!$D$4:$D$61,$P160-4+1),"")</f>
        <v/>
      </c>
      <c r="S160" s="26">
        <f>IF(2&lt;=$Q160,INDEX('BAZA PRAC'!$D$4:$D$61,$P160-4+2),"")</f>
        <v/>
      </c>
      <c r="T160" s="26">
        <f>IF(3&lt;=$Q160,INDEX('BAZA PRAC'!$D$4:$D$61,$P160-4+3),"")</f>
        <v/>
      </c>
      <c r="U160" s="26">
        <f>IF(4&lt;=$Q160,INDEX('BAZA PRAC'!$D$4:$D$61,$P160-4+4),"")</f>
        <v/>
      </c>
      <c r="V160" s="26">
        <f>IF(5&lt;=$Q160,INDEX('BAZA PRAC'!$D$4:$D$61,$P160-4+5),"")</f>
        <v/>
      </c>
      <c r="W160" s="26">
        <f>IF(6&lt;=$Q160,INDEX('BAZA PRAC'!$D$4:$D$61,$P160-4+6),"")</f>
        <v/>
      </c>
      <c r="X160" s="26">
        <f>IF(7&lt;=$Q160,INDEX('BAZA PRAC'!$D$4:$D$61,$P160-4+7),"")</f>
        <v/>
      </c>
      <c r="Y160" s="26">
        <f>IF(8&lt;=$Q160,INDEX('BAZA PRAC'!$D$4:$D$61,$P160-4+8),"")</f>
        <v/>
      </c>
      <c r="Z160" s="26">
        <f>IF(9&lt;=$Q160,INDEX('BAZA PRAC'!$D$4:$D$61,$P160-4+9),"")</f>
        <v/>
      </c>
      <c r="AA160" s="26">
        <f>IF(10&lt;=$Q160,INDEX('BAZA PRAC'!$D$4:$D$61,$P160-4+10),"")</f>
        <v/>
      </c>
      <c r="AB160" s="26">
        <f>IF(11&lt;=$Q160,INDEX('BAZA PRAC'!$D$4:$D$61,$P160-4+11),"")</f>
        <v/>
      </c>
      <c r="AC160" s="26">
        <f>IF(12&lt;=$Q160,INDEX('BAZA PRAC'!$D$4:$D$61,$P160-4+12),"")</f>
        <v/>
      </c>
      <c r="AD160" s="26">
        <f>IF(13&lt;=$Q160,INDEX('BAZA PRAC'!$D$4:$D$61,$P160-4+13),"")</f>
        <v/>
      </c>
      <c r="AE160" s="26">
        <f>IF(14&lt;=$Q160,INDEX('BAZA PRAC'!$D$4:$D$61,$P160-4+14),"")</f>
        <v/>
      </c>
      <c r="AF160" s="26">
        <f>IF(15&lt;=$Q160,INDEX('BAZA PRAC'!$D$4:$D$61,$P160-4+15),"")</f>
        <v/>
      </c>
      <c r="AG160" s="26">
        <f>IF(16&lt;=$Q160,INDEX('BAZA PRAC'!$D$4:$D$61,$P160-4+16),"")</f>
        <v/>
      </c>
      <c r="AH160" s="26">
        <f>IF(17&lt;=$Q160,INDEX('BAZA PRAC'!$D$4:$D$61,$P160-4+17),"")</f>
        <v/>
      </c>
      <c r="AI160" s="26">
        <f>IF(18&lt;=$Q160,INDEX('BAZA PRAC'!$D$4:$D$61,$P160-4+18),"")</f>
        <v/>
      </c>
      <c r="AJ160" s="26">
        <f>IF(19&lt;=$Q160,INDEX('BAZA PRAC'!$D$4:$D$61,$P160-4+19),"")</f>
        <v/>
      </c>
      <c r="AK160" s="26">
        <f>IF(20&lt;=$Q160,INDEX('BAZA PRAC'!$D$4:$D$61,$P160-4+20),"")</f>
        <v/>
      </c>
      <c r="AL160" s="26">
        <f>IF(21&lt;=$Q160,INDEX('BAZA PRAC'!$D$4:$D$61,$P160-4+21),"")</f>
        <v/>
      </c>
      <c r="AM160" s="26">
        <f>IF(22&lt;=$Q160,INDEX('BAZA PRAC'!$D$4:$D$61,$P160-4+22),"")</f>
        <v/>
      </c>
      <c r="AN160" s="26">
        <f>IF(23&lt;=$Q160,INDEX('BAZA PRAC'!$D$4:$D$61,$P160-4+23),"")</f>
        <v/>
      </c>
      <c r="AO160" s="26">
        <f>IF(24&lt;=$Q160,INDEX('BAZA PRAC'!$D$4:$D$61,$P160-4+24),"")</f>
        <v/>
      </c>
      <c r="AP160" s="26">
        <f>IF(25&lt;=$Q160,INDEX('BAZA PRAC'!$D$4:$D$61,$P160-4+25),"")</f>
        <v/>
      </c>
      <c r="AQ160" s="26">
        <f>IF(26&lt;=$Q160,INDEX('BAZA PRAC'!$D$4:$D$61,$P160-4+26),"")</f>
        <v/>
      </c>
      <c r="AR160" s="26">
        <f>IF(27&lt;=$Q160,INDEX('BAZA PRAC'!$D$4:$D$61,$P160-4+27),"")</f>
        <v/>
      </c>
      <c r="AS160" s="26">
        <f>IF(28&lt;=$Q160,INDEX('BAZA PRAC'!$D$4:$D$61,$P160-4+28),"")</f>
        <v/>
      </c>
      <c r="AT160" s="26">
        <f>IF(29&lt;=$Q160,INDEX('BAZA PRAC'!$D$4:$D$61,$P160-4+29),"")</f>
        <v/>
      </c>
      <c r="AU160" s="26">
        <f>IF(30&lt;=$Q160,INDEX('BAZA PRAC'!$D$4:$D$61,$P160-4+30),"")</f>
        <v/>
      </c>
      <c r="AV160" s="26">
        <f>IF(31&lt;=$Q160,INDEX('BAZA PRAC'!$D$4:$D$61,$P160-4+31),"")</f>
        <v/>
      </c>
      <c r="AW160" s="26">
        <f>IF(32&lt;=$Q160,INDEX('BAZA PRAC'!$D$4:$D$61,$P160-4+32),"")</f>
        <v/>
      </c>
      <c r="AX160" s="26">
        <f>IF(33&lt;=$Q160,INDEX('BAZA PRAC'!$D$4:$D$61,$P160-4+33),"")</f>
        <v/>
      </c>
      <c r="AY160" s="26">
        <f>IF(34&lt;=$Q160,INDEX('BAZA PRAC'!$D$4:$D$61,$P160-4+34),"")</f>
        <v/>
      </c>
      <c r="AZ160" s="26">
        <f>IF(35&lt;=$Q160,INDEX('BAZA PRAC'!$D$4:$D$61,$P160-4+35),"")</f>
        <v/>
      </c>
      <c r="BA160" s="26">
        <f>IF(36&lt;=$Q160,INDEX('BAZA PRAC'!$D$4:$D$61,$P160-4+36),"")</f>
        <v/>
      </c>
      <c r="BB160" s="26">
        <f>IF(37&lt;=$Q160,INDEX('BAZA PRAC'!$D$4:$D$61,$P160-4+37),"")</f>
        <v/>
      </c>
      <c r="BC160" s="26">
        <f>IF(38&lt;=$Q160,INDEX('BAZA PRAC'!$D$4:$D$61,$P160-4+38),"")</f>
        <v/>
      </c>
      <c r="BD160" s="26">
        <f>IF(39&lt;=$Q160,INDEX('BAZA PRAC'!$D$4:$D$61,$P160-4+39),"")</f>
        <v/>
      </c>
      <c r="BE160" s="26">
        <f>IF(40&lt;=$Q160,INDEX('BAZA PRAC'!$D$4:$D$61,$P160-4+40),"")</f>
        <v/>
      </c>
      <c r="BF160" s="26">
        <f>IF(41&lt;=$Q160,INDEX('BAZA PRAC'!$D$4:$D$61,$P160-4+41),"")</f>
        <v/>
      </c>
      <c r="BG160" s="26">
        <f>IF(42&lt;=$Q160,INDEX('BAZA PRAC'!$D$4:$D$61,$P160-4+42),"")</f>
        <v/>
      </c>
      <c r="BH160" s="26">
        <f>IF(43&lt;=$Q160,INDEX('BAZA PRAC'!$D$4:$D$61,$P160-4+43),"")</f>
        <v/>
      </c>
      <c r="BI160" s="26">
        <f>IF(44&lt;=$Q160,INDEX('BAZA PRAC'!$D$4:$D$61,$P160-4+44),"")</f>
        <v/>
      </c>
      <c r="BJ160" s="26">
        <f>IF(45&lt;=$Q160,INDEX('BAZA PRAC'!$D$4:$D$61,$P160-4+45),"")</f>
        <v/>
      </c>
      <c r="BK160" s="26">
        <f>IF(46&lt;=$Q160,INDEX('BAZA PRAC'!$D$4:$D$61,$P160-4+46),"")</f>
        <v/>
      </c>
      <c r="BL160" s="26">
        <f>IF(47&lt;=$Q160,INDEX('BAZA PRAC'!$D$4:$D$61,$P160-4+47),"")</f>
        <v/>
      </c>
      <c r="BM160" s="26">
        <f>IF(48&lt;=$Q160,INDEX('BAZA PRAC'!$D$4:$D$61,$P160-4+48),"")</f>
        <v/>
      </c>
      <c r="BN160" s="26">
        <f>IF(49&lt;=$Q160,INDEX('BAZA PRAC'!$D$4:$D$61,$P160-4+49),"")</f>
        <v/>
      </c>
      <c r="BO160" s="26">
        <f>IF(50&lt;=$Q160,INDEX('BAZA PRAC'!$D$4:$D$61,$P160-4+50),"")</f>
        <v/>
      </c>
      <c r="BP160" s="26">
        <f>IF(51&lt;=$Q160,INDEX('BAZA PRAC'!$D$4:$D$61,$P160-4+51),"")</f>
        <v/>
      </c>
      <c r="BQ160" s="26">
        <f>IF(52&lt;=$Q160,INDEX('BAZA PRAC'!$D$4:$D$61,$P160-4+52),"")</f>
        <v/>
      </c>
      <c r="BR160" s="26">
        <f>IF(53&lt;=$Q160,INDEX('BAZA PRAC'!$D$4:$D$61,$P160-4+53),"")</f>
        <v/>
      </c>
      <c r="BS160" s="26">
        <f>IF(54&lt;=$Q160,INDEX('BAZA PRAC'!$D$4:$D$61,$P160-4+54),"")</f>
        <v/>
      </c>
      <c r="BT160" s="26">
        <f>IF(55&lt;=$Q160,INDEX('BAZA PRAC'!$D$4:$D$61,$P160-4+55),"")</f>
        <v/>
      </c>
      <c r="BU160" s="26">
        <f>IF(56&lt;=$Q160,INDEX('BAZA PRAC'!$D$4:$D$61,$P160-4+56),"")</f>
        <v/>
      </c>
      <c r="BV160" s="26">
        <f>IF(57&lt;=$Q160,INDEX('BAZA PRAC'!$D$4:$D$61,$P160-4+57),"")</f>
        <v/>
      </c>
      <c r="BW160" s="26">
        <f>IF(58&lt;=$Q160,INDEX('BAZA PRAC'!$D$4:$D$61,$P160-4+58),"")</f>
        <v/>
      </c>
      <c r="BX160" s="20" t="n"/>
      <c r="BY160" s="20" t="n"/>
    </row>
    <row r="161">
      <c r="A161" s="19">
        <f>IF($D161="","",COUNTA($D$11:$D161))</f>
        <v/>
      </c>
      <c r="B161" s="19">
        <f>IF($BX161&lt;&gt;"",$BX161,IF($D161="","",IFERROR(INDEX('BAZA PRAC'!$A$4:$A$61,MATCH($D161,'BAZA PRAC'!$D$4:$D$61,0)),"")))</f>
        <v/>
      </c>
      <c r="C161" s="20" t="n"/>
      <c r="D161" s="21" t="n"/>
      <c r="E161" s="19">
        <f>IF($BY161&lt;&gt;"",$BY161,IF($D161="","",IFERROR(INDEX('BAZA PRAC'!$E$4:$E$61,MATCH($D161,'BAZA PRAC'!$D$4:$D$61,0)),"")))</f>
        <v/>
      </c>
      <c r="F161" s="22" t="n"/>
      <c r="G161" s="23" t="n"/>
      <c r="H161" s="23" t="n"/>
      <c r="I161" s="23" t="n"/>
      <c r="J161" s="24">
        <f>IF($D161="","",N(G161)+N(H161)+N(I161))</f>
        <v/>
      </c>
      <c r="K161" s="24">
        <f>IF($D161="","",N(F161)*J161)</f>
        <v/>
      </c>
      <c r="L161" s="25" t="n"/>
      <c r="M161" s="24">
        <f>IF($D161="","",K161*(1-N(L161)))</f>
        <v/>
      </c>
      <c r="N161" s="21" t="n"/>
      <c r="P161" s="26">
        <f>IFERROR(VLOOKUP($C161,USTAWIENIA!$E$2:$H$8,3,FALSE),4)</f>
        <v/>
      </c>
      <c r="Q161" s="26">
        <f>IFERROR(VLOOKUP($C161,USTAWIENIA!$E$2:$H$8,4,FALSE),58)</f>
        <v/>
      </c>
      <c r="R161" s="26">
        <f>IF(1&lt;=$Q161,INDEX('BAZA PRAC'!$D$4:$D$61,$P161-4+1),"")</f>
        <v/>
      </c>
      <c r="S161" s="26">
        <f>IF(2&lt;=$Q161,INDEX('BAZA PRAC'!$D$4:$D$61,$P161-4+2),"")</f>
        <v/>
      </c>
      <c r="T161" s="26">
        <f>IF(3&lt;=$Q161,INDEX('BAZA PRAC'!$D$4:$D$61,$P161-4+3),"")</f>
        <v/>
      </c>
      <c r="U161" s="26">
        <f>IF(4&lt;=$Q161,INDEX('BAZA PRAC'!$D$4:$D$61,$P161-4+4),"")</f>
        <v/>
      </c>
      <c r="V161" s="26">
        <f>IF(5&lt;=$Q161,INDEX('BAZA PRAC'!$D$4:$D$61,$P161-4+5),"")</f>
        <v/>
      </c>
      <c r="W161" s="26">
        <f>IF(6&lt;=$Q161,INDEX('BAZA PRAC'!$D$4:$D$61,$P161-4+6),"")</f>
        <v/>
      </c>
      <c r="X161" s="26">
        <f>IF(7&lt;=$Q161,INDEX('BAZA PRAC'!$D$4:$D$61,$P161-4+7),"")</f>
        <v/>
      </c>
      <c r="Y161" s="26">
        <f>IF(8&lt;=$Q161,INDEX('BAZA PRAC'!$D$4:$D$61,$P161-4+8),"")</f>
        <v/>
      </c>
      <c r="Z161" s="26">
        <f>IF(9&lt;=$Q161,INDEX('BAZA PRAC'!$D$4:$D$61,$P161-4+9),"")</f>
        <v/>
      </c>
      <c r="AA161" s="26">
        <f>IF(10&lt;=$Q161,INDEX('BAZA PRAC'!$D$4:$D$61,$P161-4+10),"")</f>
        <v/>
      </c>
      <c r="AB161" s="26">
        <f>IF(11&lt;=$Q161,INDEX('BAZA PRAC'!$D$4:$D$61,$P161-4+11),"")</f>
        <v/>
      </c>
      <c r="AC161" s="26">
        <f>IF(12&lt;=$Q161,INDEX('BAZA PRAC'!$D$4:$D$61,$P161-4+12),"")</f>
        <v/>
      </c>
      <c r="AD161" s="26">
        <f>IF(13&lt;=$Q161,INDEX('BAZA PRAC'!$D$4:$D$61,$P161-4+13),"")</f>
        <v/>
      </c>
      <c r="AE161" s="26">
        <f>IF(14&lt;=$Q161,INDEX('BAZA PRAC'!$D$4:$D$61,$P161-4+14),"")</f>
        <v/>
      </c>
      <c r="AF161" s="26">
        <f>IF(15&lt;=$Q161,INDEX('BAZA PRAC'!$D$4:$D$61,$P161-4+15),"")</f>
        <v/>
      </c>
      <c r="AG161" s="26">
        <f>IF(16&lt;=$Q161,INDEX('BAZA PRAC'!$D$4:$D$61,$P161-4+16),"")</f>
        <v/>
      </c>
      <c r="AH161" s="26">
        <f>IF(17&lt;=$Q161,INDEX('BAZA PRAC'!$D$4:$D$61,$P161-4+17),"")</f>
        <v/>
      </c>
      <c r="AI161" s="26">
        <f>IF(18&lt;=$Q161,INDEX('BAZA PRAC'!$D$4:$D$61,$P161-4+18),"")</f>
        <v/>
      </c>
      <c r="AJ161" s="26">
        <f>IF(19&lt;=$Q161,INDEX('BAZA PRAC'!$D$4:$D$61,$P161-4+19),"")</f>
        <v/>
      </c>
      <c r="AK161" s="26">
        <f>IF(20&lt;=$Q161,INDEX('BAZA PRAC'!$D$4:$D$61,$P161-4+20),"")</f>
        <v/>
      </c>
      <c r="AL161" s="26">
        <f>IF(21&lt;=$Q161,INDEX('BAZA PRAC'!$D$4:$D$61,$P161-4+21),"")</f>
        <v/>
      </c>
      <c r="AM161" s="26">
        <f>IF(22&lt;=$Q161,INDEX('BAZA PRAC'!$D$4:$D$61,$P161-4+22),"")</f>
        <v/>
      </c>
      <c r="AN161" s="26">
        <f>IF(23&lt;=$Q161,INDEX('BAZA PRAC'!$D$4:$D$61,$P161-4+23),"")</f>
        <v/>
      </c>
      <c r="AO161" s="26">
        <f>IF(24&lt;=$Q161,INDEX('BAZA PRAC'!$D$4:$D$61,$P161-4+24),"")</f>
        <v/>
      </c>
      <c r="AP161" s="26">
        <f>IF(25&lt;=$Q161,INDEX('BAZA PRAC'!$D$4:$D$61,$P161-4+25),"")</f>
        <v/>
      </c>
      <c r="AQ161" s="26">
        <f>IF(26&lt;=$Q161,INDEX('BAZA PRAC'!$D$4:$D$61,$P161-4+26),"")</f>
        <v/>
      </c>
      <c r="AR161" s="26">
        <f>IF(27&lt;=$Q161,INDEX('BAZA PRAC'!$D$4:$D$61,$P161-4+27),"")</f>
        <v/>
      </c>
      <c r="AS161" s="26">
        <f>IF(28&lt;=$Q161,INDEX('BAZA PRAC'!$D$4:$D$61,$P161-4+28),"")</f>
        <v/>
      </c>
      <c r="AT161" s="26">
        <f>IF(29&lt;=$Q161,INDEX('BAZA PRAC'!$D$4:$D$61,$P161-4+29),"")</f>
        <v/>
      </c>
      <c r="AU161" s="26">
        <f>IF(30&lt;=$Q161,INDEX('BAZA PRAC'!$D$4:$D$61,$P161-4+30),"")</f>
        <v/>
      </c>
      <c r="AV161" s="26">
        <f>IF(31&lt;=$Q161,INDEX('BAZA PRAC'!$D$4:$D$61,$P161-4+31),"")</f>
        <v/>
      </c>
      <c r="AW161" s="26">
        <f>IF(32&lt;=$Q161,INDEX('BAZA PRAC'!$D$4:$D$61,$P161-4+32),"")</f>
        <v/>
      </c>
      <c r="AX161" s="26">
        <f>IF(33&lt;=$Q161,INDEX('BAZA PRAC'!$D$4:$D$61,$P161-4+33),"")</f>
        <v/>
      </c>
      <c r="AY161" s="26">
        <f>IF(34&lt;=$Q161,INDEX('BAZA PRAC'!$D$4:$D$61,$P161-4+34),"")</f>
        <v/>
      </c>
      <c r="AZ161" s="26">
        <f>IF(35&lt;=$Q161,INDEX('BAZA PRAC'!$D$4:$D$61,$P161-4+35),"")</f>
        <v/>
      </c>
      <c r="BA161" s="26">
        <f>IF(36&lt;=$Q161,INDEX('BAZA PRAC'!$D$4:$D$61,$P161-4+36),"")</f>
        <v/>
      </c>
      <c r="BB161" s="26">
        <f>IF(37&lt;=$Q161,INDEX('BAZA PRAC'!$D$4:$D$61,$P161-4+37),"")</f>
        <v/>
      </c>
      <c r="BC161" s="26">
        <f>IF(38&lt;=$Q161,INDEX('BAZA PRAC'!$D$4:$D$61,$P161-4+38),"")</f>
        <v/>
      </c>
      <c r="BD161" s="26">
        <f>IF(39&lt;=$Q161,INDEX('BAZA PRAC'!$D$4:$D$61,$P161-4+39),"")</f>
        <v/>
      </c>
      <c r="BE161" s="26">
        <f>IF(40&lt;=$Q161,INDEX('BAZA PRAC'!$D$4:$D$61,$P161-4+40),"")</f>
        <v/>
      </c>
      <c r="BF161" s="26">
        <f>IF(41&lt;=$Q161,INDEX('BAZA PRAC'!$D$4:$D$61,$P161-4+41),"")</f>
        <v/>
      </c>
      <c r="BG161" s="26">
        <f>IF(42&lt;=$Q161,INDEX('BAZA PRAC'!$D$4:$D$61,$P161-4+42),"")</f>
        <v/>
      </c>
      <c r="BH161" s="26">
        <f>IF(43&lt;=$Q161,INDEX('BAZA PRAC'!$D$4:$D$61,$P161-4+43),"")</f>
        <v/>
      </c>
      <c r="BI161" s="26">
        <f>IF(44&lt;=$Q161,INDEX('BAZA PRAC'!$D$4:$D$61,$P161-4+44),"")</f>
        <v/>
      </c>
      <c r="BJ161" s="26">
        <f>IF(45&lt;=$Q161,INDEX('BAZA PRAC'!$D$4:$D$61,$P161-4+45),"")</f>
        <v/>
      </c>
      <c r="BK161" s="26">
        <f>IF(46&lt;=$Q161,INDEX('BAZA PRAC'!$D$4:$D$61,$P161-4+46),"")</f>
        <v/>
      </c>
      <c r="BL161" s="26">
        <f>IF(47&lt;=$Q161,INDEX('BAZA PRAC'!$D$4:$D$61,$P161-4+47),"")</f>
        <v/>
      </c>
      <c r="BM161" s="26">
        <f>IF(48&lt;=$Q161,INDEX('BAZA PRAC'!$D$4:$D$61,$P161-4+48),"")</f>
        <v/>
      </c>
      <c r="BN161" s="26">
        <f>IF(49&lt;=$Q161,INDEX('BAZA PRAC'!$D$4:$D$61,$P161-4+49),"")</f>
        <v/>
      </c>
      <c r="BO161" s="26">
        <f>IF(50&lt;=$Q161,INDEX('BAZA PRAC'!$D$4:$D$61,$P161-4+50),"")</f>
        <v/>
      </c>
      <c r="BP161" s="26">
        <f>IF(51&lt;=$Q161,INDEX('BAZA PRAC'!$D$4:$D$61,$P161-4+51),"")</f>
        <v/>
      </c>
      <c r="BQ161" s="26">
        <f>IF(52&lt;=$Q161,INDEX('BAZA PRAC'!$D$4:$D$61,$P161-4+52),"")</f>
        <v/>
      </c>
      <c r="BR161" s="26">
        <f>IF(53&lt;=$Q161,INDEX('BAZA PRAC'!$D$4:$D$61,$P161-4+53),"")</f>
        <v/>
      </c>
      <c r="BS161" s="26">
        <f>IF(54&lt;=$Q161,INDEX('BAZA PRAC'!$D$4:$D$61,$P161-4+54),"")</f>
        <v/>
      </c>
      <c r="BT161" s="26">
        <f>IF(55&lt;=$Q161,INDEX('BAZA PRAC'!$D$4:$D$61,$P161-4+55),"")</f>
        <v/>
      </c>
      <c r="BU161" s="26">
        <f>IF(56&lt;=$Q161,INDEX('BAZA PRAC'!$D$4:$D$61,$P161-4+56),"")</f>
        <v/>
      </c>
      <c r="BV161" s="26">
        <f>IF(57&lt;=$Q161,INDEX('BAZA PRAC'!$D$4:$D$61,$P161-4+57),"")</f>
        <v/>
      </c>
      <c r="BW161" s="26">
        <f>IF(58&lt;=$Q161,INDEX('BAZA PRAC'!$D$4:$D$61,$P161-4+58),"")</f>
        <v/>
      </c>
      <c r="BX161" s="20" t="n"/>
      <c r="BY161" s="20" t="n"/>
    </row>
    <row r="162">
      <c r="A162" s="27">
        <f>IF($D162="","",COUNTA($D$11:$D162))</f>
        <v/>
      </c>
      <c r="B162" s="27">
        <f>IF($BX162&lt;&gt;"",$BX162,IF($D162="","",IFERROR(INDEX('BAZA PRAC'!$A$4:$A$61,MATCH($D162,'BAZA PRAC'!$D$4:$D$61,0)),"")))</f>
        <v/>
      </c>
      <c r="C162" s="20" t="n"/>
      <c r="D162" s="21" t="n"/>
      <c r="E162" s="27">
        <f>IF($BY162&lt;&gt;"",$BY162,IF($D162="","",IFERROR(INDEX('BAZA PRAC'!$E$4:$E$61,MATCH($D162,'BAZA PRAC'!$D$4:$D$61,0)),"")))</f>
        <v/>
      </c>
      <c r="F162" s="22" t="n"/>
      <c r="G162" s="23" t="n"/>
      <c r="H162" s="23" t="n"/>
      <c r="I162" s="23" t="n"/>
      <c r="J162" s="28">
        <f>IF($D162="","",N(G162)+N(H162)+N(I162))</f>
        <v/>
      </c>
      <c r="K162" s="28">
        <f>IF($D162="","",N(F162)*J162)</f>
        <v/>
      </c>
      <c r="L162" s="25" t="n"/>
      <c r="M162" s="28">
        <f>IF($D162="","",K162*(1-N(L162)))</f>
        <v/>
      </c>
      <c r="N162" s="21" t="n"/>
      <c r="P162" s="26">
        <f>IFERROR(VLOOKUP($C162,USTAWIENIA!$E$2:$H$8,3,FALSE),4)</f>
        <v/>
      </c>
      <c r="Q162" s="26">
        <f>IFERROR(VLOOKUP($C162,USTAWIENIA!$E$2:$H$8,4,FALSE),58)</f>
        <v/>
      </c>
      <c r="R162" s="26">
        <f>IF(1&lt;=$Q162,INDEX('BAZA PRAC'!$D$4:$D$61,$P162-4+1),"")</f>
        <v/>
      </c>
      <c r="S162" s="26">
        <f>IF(2&lt;=$Q162,INDEX('BAZA PRAC'!$D$4:$D$61,$P162-4+2),"")</f>
        <v/>
      </c>
      <c r="T162" s="26">
        <f>IF(3&lt;=$Q162,INDEX('BAZA PRAC'!$D$4:$D$61,$P162-4+3),"")</f>
        <v/>
      </c>
      <c r="U162" s="26">
        <f>IF(4&lt;=$Q162,INDEX('BAZA PRAC'!$D$4:$D$61,$P162-4+4),"")</f>
        <v/>
      </c>
      <c r="V162" s="26">
        <f>IF(5&lt;=$Q162,INDEX('BAZA PRAC'!$D$4:$D$61,$P162-4+5),"")</f>
        <v/>
      </c>
      <c r="W162" s="26">
        <f>IF(6&lt;=$Q162,INDEX('BAZA PRAC'!$D$4:$D$61,$P162-4+6),"")</f>
        <v/>
      </c>
      <c r="X162" s="26">
        <f>IF(7&lt;=$Q162,INDEX('BAZA PRAC'!$D$4:$D$61,$P162-4+7),"")</f>
        <v/>
      </c>
      <c r="Y162" s="26">
        <f>IF(8&lt;=$Q162,INDEX('BAZA PRAC'!$D$4:$D$61,$P162-4+8),"")</f>
        <v/>
      </c>
      <c r="Z162" s="26">
        <f>IF(9&lt;=$Q162,INDEX('BAZA PRAC'!$D$4:$D$61,$P162-4+9),"")</f>
        <v/>
      </c>
      <c r="AA162" s="26">
        <f>IF(10&lt;=$Q162,INDEX('BAZA PRAC'!$D$4:$D$61,$P162-4+10),"")</f>
        <v/>
      </c>
      <c r="AB162" s="26">
        <f>IF(11&lt;=$Q162,INDEX('BAZA PRAC'!$D$4:$D$61,$P162-4+11),"")</f>
        <v/>
      </c>
      <c r="AC162" s="26">
        <f>IF(12&lt;=$Q162,INDEX('BAZA PRAC'!$D$4:$D$61,$P162-4+12),"")</f>
        <v/>
      </c>
      <c r="AD162" s="26">
        <f>IF(13&lt;=$Q162,INDEX('BAZA PRAC'!$D$4:$D$61,$P162-4+13),"")</f>
        <v/>
      </c>
      <c r="AE162" s="26">
        <f>IF(14&lt;=$Q162,INDEX('BAZA PRAC'!$D$4:$D$61,$P162-4+14),"")</f>
        <v/>
      </c>
      <c r="AF162" s="26">
        <f>IF(15&lt;=$Q162,INDEX('BAZA PRAC'!$D$4:$D$61,$P162-4+15),"")</f>
        <v/>
      </c>
      <c r="AG162" s="26">
        <f>IF(16&lt;=$Q162,INDEX('BAZA PRAC'!$D$4:$D$61,$P162-4+16),"")</f>
        <v/>
      </c>
      <c r="AH162" s="26">
        <f>IF(17&lt;=$Q162,INDEX('BAZA PRAC'!$D$4:$D$61,$P162-4+17),"")</f>
        <v/>
      </c>
      <c r="AI162" s="26">
        <f>IF(18&lt;=$Q162,INDEX('BAZA PRAC'!$D$4:$D$61,$P162-4+18),"")</f>
        <v/>
      </c>
      <c r="AJ162" s="26">
        <f>IF(19&lt;=$Q162,INDEX('BAZA PRAC'!$D$4:$D$61,$P162-4+19),"")</f>
        <v/>
      </c>
      <c r="AK162" s="26">
        <f>IF(20&lt;=$Q162,INDEX('BAZA PRAC'!$D$4:$D$61,$P162-4+20),"")</f>
        <v/>
      </c>
      <c r="AL162" s="26">
        <f>IF(21&lt;=$Q162,INDEX('BAZA PRAC'!$D$4:$D$61,$P162-4+21),"")</f>
        <v/>
      </c>
      <c r="AM162" s="26">
        <f>IF(22&lt;=$Q162,INDEX('BAZA PRAC'!$D$4:$D$61,$P162-4+22),"")</f>
        <v/>
      </c>
      <c r="AN162" s="26">
        <f>IF(23&lt;=$Q162,INDEX('BAZA PRAC'!$D$4:$D$61,$P162-4+23),"")</f>
        <v/>
      </c>
      <c r="AO162" s="26">
        <f>IF(24&lt;=$Q162,INDEX('BAZA PRAC'!$D$4:$D$61,$P162-4+24),"")</f>
        <v/>
      </c>
      <c r="AP162" s="26">
        <f>IF(25&lt;=$Q162,INDEX('BAZA PRAC'!$D$4:$D$61,$P162-4+25),"")</f>
        <v/>
      </c>
      <c r="AQ162" s="26">
        <f>IF(26&lt;=$Q162,INDEX('BAZA PRAC'!$D$4:$D$61,$P162-4+26),"")</f>
        <v/>
      </c>
      <c r="AR162" s="26">
        <f>IF(27&lt;=$Q162,INDEX('BAZA PRAC'!$D$4:$D$61,$P162-4+27),"")</f>
        <v/>
      </c>
      <c r="AS162" s="26">
        <f>IF(28&lt;=$Q162,INDEX('BAZA PRAC'!$D$4:$D$61,$P162-4+28),"")</f>
        <v/>
      </c>
      <c r="AT162" s="26">
        <f>IF(29&lt;=$Q162,INDEX('BAZA PRAC'!$D$4:$D$61,$P162-4+29),"")</f>
        <v/>
      </c>
      <c r="AU162" s="26">
        <f>IF(30&lt;=$Q162,INDEX('BAZA PRAC'!$D$4:$D$61,$P162-4+30),"")</f>
        <v/>
      </c>
      <c r="AV162" s="26">
        <f>IF(31&lt;=$Q162,INDEX('BAZA PRAC'!$D$4:$D$61,$P162-4+31),"")</f>
        <v/>
      </c>
      <c r="AW162" s="26">
        <f>IF(32&lt;=$Q162,INDEX('BAZA PRAC'!$D$4:$D$61,$P162-4+32),"")</f>
        <v/>
      </c>
      <c r="AX162" s="26">
        <f>IF(33&lt;=$Q162,INDEX('BAZA PRAC'!$D$4:$D$61,$P162-4+33),"")</f>
        <v/>
      </c>
      <c r="AY162" s="26">
        <f>IF(34&lt;=$Q162,INDEX('BAZA PRAC'!$D$4:$D$61,$P162-4+34),"")</f>
        <v/>
      </c>
      <c r="AZ162" s="26">
        <f>IF(35&lt;=$Q162,INDEX('BAZA PRAC'!$D$4:$D$61,$P162-4+35),"")</f>
        <v/>
      </c>
      <c r="BA162" s="26">
        <f>IF(36&lt;=$Q162,INDEX('BAZA PRAC'!$D$4:$D$61,$P162-4+36),"")</f>
        <v/>
      </c>
      <c r="BB162" s="26">
        <f>IF(37&lt;=$Q162,INDEX('BAZA PRAC'!$D$4:$D$61,$P162-4+37),"")</f>
        <v/>
      </c>
      <c r="BC162" s="26">
        <f>IF(38&lt;=$Q162,INDEX('BAZA PRAC'!$D$4:$D$61,$P162-4+38),"")</f>
        <v/>
      </c>
      <c r="BD162" s="26">
        <f>IF(39&lt;=$Q162,INDEX('BAZA PRAC'!$D$4:$D$61,$P162-4+39),"")</f>
        <v/>
      </c>
      <c r="BE162" s="26">
        <f>IF(40&lt;=$Q162,INDEX('BAZA PRAC'!$D$4:$D$61,$P162-4+40),"")</f>
        <v/>
      </c>
      <c r="BF162" s="26">
        <f>IF(41&lt;=$Q162,INDEX('BAZA PRAC'!$D$4:$D$61,$P162-4+41),"")</f>
        <v/>
      </c>
      <c r="BG162" s="26">
        <f>IF(42&lt;=$Q162,INDEX('BAZA PRAC'!$D$4:$D$61,$P162-4+42),"")</f>
        <v/>
      </c>
      <c r="BH162" s="26">
        <f>IF(43&lt;=$Q162,INDEX('BAZA PRAC'!$D$4:$D$61,$P162-4+43),"")</f>
        <v/>
      </c>
      <c r="BI162" s="26">
        <f>IF(44&lt;=$Q162,INDEX('BAZA PRAC'!$D$4:$D$61,$P162-4+44),"")</f>
        <v/>
      </c>
      <c r="BJ162" s="26">
        <f>IF(45&lt;=$Q162,INDEX('BAZA PRAC'!$D$4:$D$61,$P162-4+45),"")</f>
        <v/>
      </c>
      <c r="BK162" s="26">
        <f>IF(46&lt;=$Q162,INDEX('BAZA PRAC'!$D$4:$D$61,$P162-4+46),"")</f>
        <v/>
      </c>
      <c r="BL162" s="26">
        <f>IF(47&lt;=$Q162,INDEX('BAZA PRAC'!$D$4:$D$61,$P162-4+47),"")</f>
        <v/>
      </c>
      <c r="BM162" s="26">
        <f>IF(48&lt;=$Q162,INDEX('BAZA PRAC'!$D$4:$D$61,$P162-4+48),"")</f>
        <v/>
      </c>
      <c r="BN162" s="26">
        <f>IF(49&lt;=$Q162,INDEX('BAZA PRAC'!$D$4:$D$61,$P162-4+49),"")</f>
        <v/>
      </c>
      <c r="BO162" s="26">
        <f>IF(50&lt;=$Q162,INDEX('BAZA PRAC'!$D$4:$D$61,$P162-4+50),"")</f>
        <v/>
      </c>
      <c r="BP162" s="26">
        <f>IF(51&lt;=$Q162,INDEX('BAZA PRAC'!$D$4:$D$61,$P162-4+51),"")</f>
        <v/>
      </c>
      <c r="BQ162" s="26">
        <f>IF(52&lt;=$Q162,INDEX('BAZA PRAC'!$D$4:$D$61,$P162-4+52),"")</f>
        <v/>
      </c>
      <c r="BR162" s="26">
        <f>IF(53&lt;=$Q162,INDEX('BAZA PRAC'!$D$4:$D$61,$P162-4+53),"")</f>
        <v/>
      </c>
      <c r="BS162" s="26">
        <f>IF(54&lt;=$Q162,INDEX('BAZA PRAC'!$D$4:$D$61,$P162-4+54),"")</f>
        <v/>
      </c>
      <c r="BT162" s="26">
        <f>IF(55&lt;=$Q162,INDEX('BAZA PRAC'!$D$4:$D$61,$P162-4+55),"")</f>
        <v/>
      </c>
      <c r="BU162" s="26">
        <f>IF(56&lt;=$Q162,INDEX('BAZA PRAC'!$D$4:$D$61,$P162-4+56),"")</f>
        <v/>
      </c>
      <c r="BV162" s="26">
        <f>IF(57&lt;=$Q162,INDEX('BAZA PRAC'!$D$4:$D$61,$P162-4+57),"")</f>
        <v/>
      </c>
      <c r="BW162" s="26">
        <f>IF(58&lt;=$Q162,INDEX('BAZA PRAC'!$D$4:$D$61,$P162-4+58),"")</f>
        <v/>
      </c>
      <c r="BX162" s="20" t="n"/>
      <c r="BY162" s="20" t="n"/>
    </row>
    <row r="163">
      <c r="A163" s="19">
        <f>IF($D163="","",COUNTA($D$11:$D163))</f>
        <v/>
      </c>
      <c r="B163" s="19">
        <f>IF($BX163&lt;&gt;"",$BX163,IF($D163="","",IFERROR(INDEX('BAZA PRAC'!$A$4:$A$61,MATCH($D163,'BAZA PRAC'!$D$4:$D$61,0)),"")))</f>
        <v/>
      </c>
      <c r="C163" s="20" t="n"/>
      <c r="D163" s="21" t="n"/>
      <c r="E163" s="19">
        <f>IF($BY163&lt;&gt;"",$BY163,IF($D163="","",IFERROR(INDEX('BAZA PRAC'!$E$4:$E$61,MATCH($D163,'BAZA PRAC'!$D$4:$D$61,0)),"")))</f>
        <v/>
      </c>
      <c r="F163" s="22" t="n"/>
      <c r="G163" s="23" t="n"/>
      <c r="H163" s="23" t="n"/>
      <c r="I163" s="23" t="n"/>
      <c r="J163" s="24">
        <f>IF($D163="","",N(G163)+N(H163)+N(I163))</f>
        <v/>
      </c>
      <c r="K163" s="24">
        <f>IF($D163="","",N(F163)*J163)</f>
        <v/>
      </c>
      <c r="L163" s="25" t="n"/>
      <c r="M163" s="24">
        <f>IF($D163="","",K163*(1-N(L163)))</f>
        <v/>
      </c>
      <c r="N163" s="21" t="n"/>
      <c r="P163" s="26">
        <f>IFERROR(VLOOKUP($C163,USTAWIENIA!$E$2:$H$8,3,FALSE),4)</f>
        <v/>
      </c>
      <c r="Q163" s="26">
        <f>IFERROR(VLOOKUP($C163,USTAWIENIA!$E$2:$H$8,4,FALSE),58)</f>
        <v/>
      </c>
      <c r="R163" s="26">
        <f>IF(1&lt;=$Q163,INDEX('BAZA PRAC'!$D$4:$D$61,$P163-4+1),"")</f>
        <v/>
      </c>
      <c r="S163" s="26">
        <f>IF(2&lt;=$Q163,INDEX('BAZA PRAC'!$D$4:$D$61,$P163-4+2),"")</f>
        <v/>
      </c>
      <c r="T163" s="26">
        <f>IF(3&lt;=$Q163,INDEX('BAZA PRAC'!$D$4:$D$61,$P163-4+3),"")</f>
        <v/>
      </c>
      <c r="U163" s="26">
        <f>IF(4&lt;=$Q163,INDEX('BAZA PRAC'!$D$4:$D$61,$P163-4+4),"")</f>
        <v/>
      </c>
      <c r="V163" s="26">
        <f>IF(5&lt;=$Q163,INDEX('BAZA PRAC'!$D$4:$D$61,$P163-4+5),"")</f>
        <v/>
      </c>
      <c r="W163" s="26">
        <f>IF(6&lt;=$Q163,INDEX('BAZA PRAC'!$D$4:$D$61,$P163-4+6),"")</f>
        <v/>
      </c>
      <c r="X163" s="26">
        <f>IF(7&lt;=$Q163,INDEX('BAZA PRAC'!$D$4:$D$61,$P163-4+7),"")</f>
        <v/>
      </c>
      <c r="Y163" s="26">
        <f>IF(8&lt;=$Q163,INDEX('BAZA PRAC'!$D$4:$D$61,$P163-4+8),"")</f>
        <v/>
      </c>
      <c r="Z163" s="26">
        <f>IF(9&lt;=$Q163,INDEX('BAZA PRAC'!$D$4:$D$61,$P163-4+9),"")</f>
        <v/>
      </c>
      <c r="AA163" s="26">
        <f>IF(10&lt;=$Q163,INDEX('BAZA PRAC'!$D$4:$D$61,$P163-4+10),"")</f>
        <v/>
      </c>
      <c r="AB163" s="26">
        <f>IF(11&lt;=$Q163,INDEX('BAZA PRAC'!$D$4:$D$61,$P163-4+11),"")</f>
        <v/>
      </c>
      <c r="AC163" s="26">
        <f>IF(12&lt;=$Q163,INDEX('BAZA PRAC'!$D$4:$D$61,$P163-4+12),"")</f>
        <v/>
      </c>
      <c r="AD163" s="26">
        <f>IF(13&lt;=$Q163,INDEX('BAZA PRAC'!$D$4:$D$61,$P163-4+13),"")</f>
        <v/>
      </c>
      <c r="AE163" s="26">
        <f>IF(14&lt;=$Q163,INDEX('BAZA PRAC'!$D$4:$D$61,$P163-4+14),"")</f>
        <v/>
      </c>
      <c r="AF163" s="26">
        <f>IF(15&lt;=$Q163,INDEX('BAZA PRAC'!$D$4:$D$61,$P163-4+15),"")</f>
        <v/>
      </c>
      <c r="AG163" s="26">
        <f>IF(16&lt;=$Q163,INDEX('BAZA PRAC'!$D$4:$D$61,$P163-4+16),"")</f>
        <v/>
      </c>
      <c r="AH163" s="26">
        <f>IF(17&lt;=$Q163,INDEX('BAZA PRAC'!$D$4:$D$61,$P163-4+17),"")</f>
        <v/>
      </c>
      <c r="AI163" s="26">
        <f>IF(18&lt;=$Q163,INDEX('BAZA PRAC'!$D$4:$D$61,$P163-4+18),"")</f>
        <v/>
      </c>
      <c r="AJ163" s="26">
        <f>IF(19&lt;=$Q163,INDEX('BAZA PRAC'!$D$4:$D$61,$P163-4+19),"")</f>
        <v/>
      </c>
      <c r="AK163" s="26">
        <f>IF(20&lt;=$Q163,INDEX('BAZA PRAC'!$D$4:$D$61,$P163-4+20),"")</f>
        <v/>
      </c>
      <c r="AL163" s="26">
        <f>IF(21&lt;=$Q163,INDEX('BAZA PRAC'!$D$4:$D$61,$P163-4+21),"")</f>
        <v/>
      </c>
      <c r="AM163" s="26">
        <f>IF(22&lt;=$Q163,INDEX('BAZA PRAC'!$D$4:$D$61,$P163-4+22),"")</f>
        <v/>
      </c>
      <c r="AN163" s="26">
        <f>IF(23&lt;=$Q163,INDEX('BAZA PRAC'!$D$4:$D$61,$P163-4+23),"")</f>
        <v/>
      </c>
      <c r="AO163" s="26">
        <f>IF(24&lt;=$Q163,INDEX('BAZA PRAC'!$D$4:$D$61,$P163-4+24),"")</f>
        <v/>
      </c>
      <c r="AP163" s="26">
        <f>IF(25&lt;=$Q163,INDEX('BAZA PRAC'!$D$4:$D$61,$P163-4+25),"")</f>
        <v/>
      </c>
      <c r="AQ163" s="26">
        <f>IF(26&lt;=$Q163,INDEX('BAZA PRAC'!$D$4:$D$61,$P163-4+26),"")</f>
        <v/>
      </c>
      <c r="AR163" s="26">
        <f>IF(27&lt;=$Q163,INDEX('BAZA PRAC'!$D$4:$D$61,$P163-4+27),"")</f>
        <v/>
      </c>
      <c r="AS163" s="26">
        <f>IF(28&lt;=$Q163,INDEX('BAZA PRAC'!$D$4:$D$61,$P163-4+28),"")</f>
        <v/>
      </c>
      <c r="AT163" s="26">
        <f>IF(29&lt;=$Q163,INDEX('BAZA PRAC'!$D$4:$D$61,$P163-4+29),"")</f>
        <v/>
      </c>
      <c r="AU163" s="26">
        <f>IF(30&lt;=$Q163,INDEX('BAZA PRAC'!$D$4:$D$61,$P163-4+30),"")</f>
        <v/>
      </c>
      <c r="AV163" s="26">
        <f>IF(31&lt;=$Q163,INDEX('BAZA PRAC'!$D$4:$D$61,$P163-4+31),"")</f>
        <v/>
      </c>
      <c r="AW163" s="26">
        <f>IF(32&lt;=$Q163,INDEX('BAZA PRAC'!$D$4:$D$61,$P163-4+32),"")</f>
        <v/>
      </c>
      <c r="AX163" s="26">
        <f>IF(33&lt;=$Q163,INDEX('BAZA PRAC'!$D$4:$D$61,$P163-4+33),"")</f>
        <v/>
      </c>
      <c r="AY163" s="26">
        <f>IF(34&lt;=$Q163,INDEX('BAZA PRAC'!$D$4:$D$61,$P163-4+34),"")</f>
        <v/>
      </c>
      <c r="AZ163" s="26">
        <f>IF(35&lt;=$Q163,INDEX('BAZA PRAC'!$D$4:$D$61,$P163-4+35),"")</f>
        <v/>
      </c>
      <c r="BA163" s="26">
        <f>IF(36&lt;=$Q163,INDEX('BAZA PRAC'!$D$4:$D$61,$P163-4+36),"")</f>
        <v/>
      </c>
      <c r="BB163" s="26">
        <f>IF(37&lt;=$Q163,INDEX('BAZA PRAC'!$D$4:$D$61,$P163-4+37),"")</f>
        <v/>
      </c>
      <c r="BC163" s="26">
        <f>IF(38&lt;=$Q163,INDEX('BAZA PRAC'!$D$4:$D$61,$P163-4+38),"")</f>
        <v/>
      </c>
      <c r="BD163" s="26">
        <f>IF(39&lt;=$Q163,INDEX('BAZA PRAC'!$D$4:$D$61,$P163-4+39),"")</f>
        <v/>
      </c>
      <c r="BE163" s="26">
        <f>IF(40&lt;=$Q163,INDEX('BAZA PRAC'!$D$4:$D$61,$P163-4+40),"")</f>
        <v/>
      </c>
      <c r="BF163" s="26">
        <f>IF(41&lt;=$Q163,INDEX('BAZA PRAC'!$D$4:$D$61,$P163-4+41),"")</f>
        <v/>
      </c>
      <c r="BG163" s="26">
        <f>IF(42&lt;=$Q163,INDEX('BAZA PRAC'!$D$4:$D$61,$P163-4+42),"")</f>
        <v/>
      </c>
      <c r="BH163" s="26">
        <f>IF(43&lt;=$Q163,INDEX('BAZA PRAC'!$D$4:$D$61,$P163-4+43),"")</f>
        <v/>
      </c>
      <c r="BI163" s="26">
        <f>IF(44&lt;=$Q163,INDEX('BAZA PRAC'!$D$4:$D$61,$P163-4+44),"")</f>
        <v/>
      </c>
      <c r="BJ163" s="26">
        <f>IF(45&lt;=$Q163,INDEX('BAZA PRAC'!$D$4:$D$61,$P163-4+45),"")</f>
        <v/>
      </c>
      <c r="BK163" s="26">
        <f>IF(46&lt;=$Q163,INDEX('BAZA PRAC'!$D$4:$D$61,$P163-4+46),"")</f>
        <v/>
      </c>
      <c r="BL163" s="26">
        <f>IF(47&lt;=$Q163,INDEX('BAZA PRAC'!$D$4:$D$61,$P163-4+47),"")</f>
        <v/>
      </c>
      <c r="BM163" s="26">
        <f>IF(48&lt;=$Q163,INDEX('BAZA PRAC'!$D$4:$D$61,$P163-4+48),"")</f>
        <v/>
      </c>
      <c r="BN163" s="26">
        <f>IF(49&lt;=$Q163,INDEX('BAZA PRAC'!$D$4:$D$61,$P163-4+49),"")</f>
        <v/>
      </c>
      <c r="BO163" s="26">
        <f>IF(50&lt;=$Q163,INDEX('BAZA PRAC'!$D$4:$D$61,$P163-4+50),"")</f>
        <v/>
      </c>
      <c r="BP163" s="26">
        <f>IF(51&lt;=$Q163,INDEX('BAZA PRAC'!$D$4:$D$61,$P163-4+51),"")</f>
        <v/>
      </c>
      <c r="BQ163" s="26">
        <f>IF(52&lt;=$Q163,INDEX('BAZA PRAC'!$D$4:$D$61,$P163-4+52),"")</f>
        <v/>
      </c>
      <c r="BR163" s="26">
        <f>IF(53&lt;=$Q163,INDEX('BAZA PRAC'!$D$4:$D$61,$P163-4+53),"")</f>
        <v/>
      </c>
      <c r="BS163" s="26">
        <f>IF(54&lt;=$Q163,INDEX('BAZA PRAC'!$D$4:$D$61,$P163-4+54),"")</f>
        <v/>
      </c>
      <c r="BT163" s="26">
        <f>IF(55&lt;=$Q163,INDEX('BAZA PRAC'!$D$4:$D$61,$P163-4+55),"")</f>
        <v/>
      </c>
      <c r="BU163" s="26">
        <f>IF(56&lt;=$Q163,INDEX('BAZA PRAC'!$D$4:$D$61,$P163-4+56),"")</f>
        <v/>
      </c>
      <c r="BV163" s="26">
        <f>IF(57&lt;=$Q163,INDEX('BAZA PRAC'!$D$4:$D$61,$P163-4+57),"")</f>
        <v/>
      </c>
      <c r="BW163" s="26">
        <f>IF(58&lt;=$Q163,INDEX('BAZA PRAC'!$D$4:$D$61,$P163-4+58),"")</f>
        <v/>
      </c>
      <c r="BX163" s="20" t="n"/>
      <c r="BY163" s="20" t="n"/>
    </row>
    <row r="164">
      <c r="A164" s="27">
        <f>IF($D164="","",COUNTA($D$11:$D164))</f>
        <v/>
      </c>
      <c r="B164" s="27">
        <f>IF($BX164&lt;&gt;"",$BX164,IF($D164="","",IFERROR(INDEX('BAZA PRAC'!$A$4:$A$61,MATCH($D164,'BAZA PRAC'!$D$4:$D$61,0)),"")))</f>
        <v/>
      </c>
      <c r="C164" s="20" t="n"/>
      <c r="D164" s="21" t="n"/>
      <c r="E164" s="27">
        <f>IF($BY164&lt;&gt;"",$BY164,IF($D164="","",IFERROR(INDEX('BAZA PRAC'!$E$4:$E$61,MATCH($D164,'BAZA PRAC'!$D$4:$D$61,0)),"")))</f>
        <v/>
      </c>
      <c r="F164" s="22" t="n"/>
      <c r="G164" s="23" t="n"/>
      <c r="H164" s="23" t="n"/>
      <c r="I164" s="23" t="n"/>
      <c r="J164" s="28">
        <f>IF($D164="","",N(G164)+N(H164)+N(I164))</f>
        <v/>
      </c>
      <c r="K164" s="28">
        <f>IF($D164="","",N(F164)*J164)</f>
        <v/>
      </c>
      <c r="L164" s="25" t="n"/>
      <c r="M164" s="28">
        <f>IF($D164="","",K164*(1-N(L164)))</f>
        <v/>
      </c>
      <c r="N164" s="21" t="n"/>
      <c r="P164" s="26">
        <f>IFERROR(VLOOKUP($C164,USTAWIENIA!$E$2:$H$8,3,FALSE),4)</f>
        <v/>
      </c>
      <c r="Q164" s="26">
        <f>IFERROR(VLOOKUP($C164,USTAWIENIA!$E$2:$H$8,4,FALSE),58)</f>
        <v/>
      </c>
      <c r="R164" s="26">
        <f>IF(1&lt;=$Q164,INDEX('BAZA PRAC'!$D$4:$D$61,$P164-4+1),"")</f>
        <v/>
      </c>
      <c r="S164" s="26">
        <f>IF(2&lt;=$Q164,INDEX('BAZA PRAC'!$D$4:$D$61,$P164-4+2),"")</f>
        <v/>
      </c>
      <c r="T164" s="26">
        <f>IF(3&lt;=$Q164,INDEX('BAZA PRAC'!$D$4:$D$61,$P164-4+3),"")</f>
        <v/>
      </c>
      <c r="U164" s="26">
        <f>IF(4&lt;=$Q164,INDEX('BAZA PRAC'!$D$4:$D$61,$P164-4+4),"")</f>
        <v/>
      </c>
      <c r="V164" s="26">
        <f>IF(5&lt;=$Q164,INDEX('BAZA PRAC'!$D$4:$D$61,$P164-4+5),"")</f>
        <v/>
      </c>
      <c r="W164" s="26">
        <f>IF(6&lt;=$Q164,INDEX('BAZA PRAC'!$D$4:$D$61,$P164-4+6),"")</f>
        <v/>
      </c>
      <c r="X164" s="26">
        <f>IF(7&lt;=$Q164,INDEX('BAZA PRAC'!$D$4:$D$61,$P164-4+7),"")</f>
        <v/>
      </c>
      <c r="Y164" s="26">
        <f>IF(8&lt;=$Q164,INDEX('BAZA PRAC'!$D$4:$D$61,$P164-4+8),"")</f>
        <v/>
      </c>
      <c r="Z164" s="26">
        <f>IF(9&lt;=$Q164,INDEX('BAZA PRAC'!$D$4:$D$61,$P164-4+9),"")</f>
        <v/>
      </c>
      <c r="AA164" s="26">
        <f>IF(10&lt;=$Q164,INDEX('BAZA PRAC'!$D$4:$D$61,$P164-4+10),"")</f>
        <v/>
      </c>
      <c r="AB164" s="26">
        <f>IF(11&lt;=$Q164,INDEX('BAZA PRAC'!$D$4:$D$61,$P164-4+11),"")</f>
        <v/>
      </c>
      <c r="AC164" s="26">
        <f>IF(12&lt;=$Q164,INDEX('BAZA PRAC'!$D$4:$D$61,$P164-4+12),"")</f>
        <v/>
      </c>
      <c r="AD164" s="26">
        <f>IF(13&lt;=$Q164,INDEX('BAZA PRAC'!$D$4:$D$61,$P164-4+13),"")</f>
        <v/>
      </c>
      <c r="AE164" s="26">
        <f>IF(14&lt;=$Q164,INDEX('BAZA PRAC'!$D$4:$D$61,$P164-4+14),"")</f>
        <v/>
      </c>
      <c r="AF164" s="26">
        <f>IF(15&lt;=$Q164,INDEX('BAZA PRAC'!$D$4:$D$61,$P164-4+15),"")</f>
        <v/>
      </c>
      <c r="AG164" s="26">
        <f>IF(16&lt;=$Q164,INDEX('BAZA PRAC'!$D$4:$D$61,$P164-4+16),"")</f>
        <v/>
      </c>
      <c r="AH164" s="26">
        <f>IF(17&lt;=$Q164,INDEX('BAZA PRAC'!$D$4:$D$61,$P164-4+17),"")</f>
        <v/>
      </c>
      <c r="AI164" s="26">
        <f>IF(18&lt;=$Q164,INDEX('BAZA PRAC'!$D$4:$D$61,$P164-4+18),"")</f>
        <v/>
      </c>
      <c r="AJ164" s="26">
        <f>IF(19&lt;=$Q164,INDEX('BAZA PRAC'!$D$4:$D$61,$P164-4+19),"")</f>
        <v/>
      </c>
      <c r="AK164" s="26">
        <f>IF(20&lt;=$Q164,INDEX('BAZA PRAC'!$D$4:$D$61,$P164-4+20),"")</f>
        <v/>
      </c>
      <c r="AL164" s="26">
        <f>IF(21&lt;=$Q164,INDEX('BAZA PRAC'!$D$4:$D$61,$P164-4+21),"")</f>
        <v/>
      </c>
      <c r="AM164" s="26">
        <f>IF(22&lt;=$Q164,INDEX('BAZA PRAC'!$D$4:$D$61,$P164-4+22),"")</f>
        <v/>
      </c>
      <c r="AN164" s="26">
        <f>IF(23&lt;=$Q164,INDEX('BAZA PRAC'!$D$4:$D$61,$P164-4+23),"")</f>
        <v/>
      </c>
      <c r="AO164" s="26">
        <f>IF(24&lt;=$Q164,INDEX('BAZA PRAC'!$D$4:$D$61,$P164-4+24),"")</f>
        <v/>
      </c>
      <c r="AP164" s="26">
        <f>IF(25&lt;=$Q164,INDEX('BAZA PRAC'!$D$4:$D$61,$P164-4+25),"")</f>
        <v/>
      </c>
      <c r="AQ164" s="26">
        <f>IF(26&lt;=$Q164,INDEX('BAZA PRAC'!$D$4:$D$61,$P164-4+26),"")</f>
        <v/>
      </c>
      <c r="AR164" s="26">
        <f>IF(27&lt;=$Q164,INDEX('BAZA PRAC'!$D$4:$D$61,$P164-4+27),"")</f>
        <v/>
      </c>
      <c r="AS164" s="26">
        <f>IF(28&lt;=$Q164,INDEX('BAZA PRAC'!$D$4:$D$61,$P164-4+28),"")</f>
        <v/>
      </c>
      <c r="AT164" s="26">
        <f>IF(29&lt;=$Q164,INDEX('BAZA PRAC'!$D$4:$D$61,$P164-4+29),"")</f>
        <v/>
      </c>
      <c r="AU164" s="26">
        <f>IF(30&lt;=$Q164,INDEX('BAZA PRAC'!$D$4:$D$61,$P164-4+30),"")</f>
        <v/>
      </c>
      <c r="AV164" s="26">
        <f>IF(31&lt;=$Q164,INDEX('BAZA PRAC'!$D$4:$D$61,$P164-4+31),"")</f>
        <v/>
      </c>
      <c r="AW164" s="26">
        <f>IF(32&lt;=$Q164,INDEX('BAZA PRAC'!$D$4:$D$61,$P164-4+32),"")</f>
        <v/>
      </c>
      <c r="AX164" s="26">
        <f>IF(33&lt;=$Q164,INDEX('BAZA PRAC'!$D$4:$D$61,$P164-4+33),"")</f>
        <v/>
      </c>
      <c r="AY164" s="26">
        <f>IF(34&lt;=$Q164,INDEX('BAZA PRAC'!$D$4:$D$61,$P164-4+34),"")</f>
        <v/>
      </c>
      <c r="AZ164" s="26">
        <f>IF(35&lt;=$Q164,INDEX('BAZA PRAC'!$D$4:$D$61,$P164-4+35),"")</f>
        <v/>
      </c>
      <c r="BA164" s="26">
        <f>IF(36&lt;=$Q164,INDEX('BAZA PRAC'!$D$4:$D$61,$P164-4+36),"")</f>
        <v/>
      </c>
      <c r="BB164" s="26">
        <f>IF(37&lt;=$Q164,INDEX('BAZA PRAC'!$D$4:$D$61,$P164-4+37),"")</f>
        <v/>
      </c>
      <c r="BC164" s="26">
        <f>IF(38&lt;=$Q164,INDEX('BAZA PRAC'!$D$4:$D$61,$P164-4+38),"")</f>
        <v/>
      </c>
      <c r="BD164" s="26">
        <f>IF(39&lt;=$Q164,INDEX('BAZA PRAC'!$D$4:$D$61,$P164-4+39),"")</f>
        <v/>
      </c>
      <c r="BE164" s="26">
        <f>IF(40&lt;=$Q164,INDEX('BAZA PRAC'!$D$4:$D$61,$P164-4+40),"")</f>
        <v/>
      </c>
      <c r="BF164" s="26">
        <f>IF(41&lt;=$Q164,INDEX('BAZA PRAC'!$D$4:$D$61,$P164-4+41),"")</f>
        <v/>
      </c>
      <c r="BG164" s="26">
        <f>IF(42&lt;=$Q164,INDEX('BAZA PRAC'!$D$4:$D$61,$P164-4+42),"")</f>
        <v/>
      </c>
      <c r="BH164" s="26">
        <f>IF(43&lt;=$Q164,INDEX('BAZA PRAC'!$D$4:$D$61,$P164-4+43),"")</f>
        <v/>
      </c>
      <c r="BI164" s="26">
        <f>IF(44&lt;=$Q164,INDEX('BAZA PRAC'!$D$4:$D$61,$P164-4+44),"")</f>
        <v/>
      </c>
      <c r="BJ164" s="26">
        <f>IF(45&lt;=$Q164,INDEX('BAZA PRAC'!$D$4:$D$61,$P164-4+45),"")</f>
        <v/>
      </c>
      <c r="BK164" s="26">
        <f>IF(46&lt;=$Q164,INDEX('BAZA PRAC'!$D$4:$D$61,$P164-4+46),"")</f>
        <v/>
      </c>
      <c r="BL164" s="26">
        <f>IF(47&lt;=$Q164,INDEX('BAZA PRAC'!$D$4:$D$61,$P164-4+47),"")</f>
        <v/>
      </c>
      <c r="BM164" s="26">
        <f>IF(48&lt;=$Q164,INDEX('BAZA PRAC'!$D$4:$D$61,$P164-4+48),"")</f>
        <v/>
      </c>
      <c r="BN164" s="26">
        <f>IF(49&lt;=$Q164,INDEX('BAZA PRAC'!$D$4:$D$61,$P164-4+49),"")</f>
        <v/>
      </c>
      <c r="BO164" s="26">
        <f>IF(50&lt;=$Q164,INDEX('BAZA PRAC'!$D$4:$D$61,$P164-4+50),"")</f>
        <v/>
      </c>
      <c r="BP164" s="26">
        <f>IF(51&lt;=$Q164,INDEX('BAZA PRAC'!$D$4:$D$61,$P164-4+51),"")</f>
        <v/>
      </c>
      <c r="BQ164" s="26">
        <f>IF(52&lt;=$Q164,INDEX('BAZA PRAC'!$D$4:$D$61,$P164-4+52),"")</f>
        <v/>
      </c>
      <c r="BR164" s="26">
        <f>IF(53&lt;=$Q164,INDEX('BAZA PRAC'!$D$4:$D$61,$P164-4+53),"")</f>
        <v/>
      </c>
      <c r="BS164" s="26">
        <f>IF(54&lt;=$Q164,INDEX('BAZA PRAC'!$D$4:$D$61,$P164-4+54),"")</f>
        <v/>
      </c>
      <c r="BT164" s="26">
        <f>IF(55&lt;=$Q164,INDEX('BAZA PRAC'!$D$4:$D$61,$P164-4+55),"")</f>
        <v/>
      </c>
      <c r="BU164" s="26">
        <f>IF(56&lt;=$Q164,INDEX('BAZA PRAC'!$D$4:$D$61,$P164-4+56),"")</f>
        <v/>
      </c>
      <c r="BV164" s="26">
        <f>IF(57&lt;=$Q164,INDEX('BAZA PRAC'!$D$4:$D$61,$P164-4+57),"")</f>
        <v/>
      </c>
      <c r="BW164" s="26">
        <f>IF(58&lt;=$Q164,INDEX('BAZA PRAC'!$D$4:$D$61,$P164-4+58),"")</f>
        <v/>
      </c>
      <c r="BX164" s="20" t="n"/>
      <c r="BY164" s="20" t="n"/>
    </row>
    <row r="165">
      <c r="A165" s="19">
        <f>IF($D165="","",COUNTA($D$11:$D165))</f>
        <v/>
      </c>
      <c r="B165" s="19">
        <f>IF($BX165&lt;&gt;"",$BX165,IF($D165="","",IFERROR(INDEX('BAZA PRAC'!$A$4:$A$61,MATCH($D165,'BAZA PRAC'!$D$4:$D$61,0)),"")))</f>
        <v/>
      </c>
      <c r="C165" s="20" t="n"/>
      <c r="D165" s="21" t="n"/>
      <c r="E165" s="19">
        <f>IF($BY165&lt;&gt;"",$BY165,IF($D165="","",IFERROR(INDEX('BAZA PRAC'!$E$4:$E$61,MATCH($D165,'BAZA PRAC'!$D$4:$D$61,0)),"")))</f>
        <v/>
      </c>
      <c r="F165" s="22" t="n"/>
      <c r="G165" s="23" t="n"/>
      <c r="H165" s="23" t="n"/>
      <c r="I165" s="23" t="n"/>
      <c r="J165" s="24">
        <f>IF($D165="","",N(G165)+N(H165)+N(I165))</f>
        <v/>
      </c>
      <c r="K165" s="24">
        <f>IF($D165="","",N(F165)*J165)</f>
        <v/>
      </c>
      <c r="L165" s="25" t="n"/>
      <c r="M165" s="24">
        <f>IF($D165="","",K165*(1-N(L165)))</f>
        <v/>
      </c>
      <c r="N165" s="21" t="n"/>
      <c r="P165" s="26">
        <f>IFERROR(VLOOKUP($C165,USTAWIENIA!$E$2:$H$8,3,FALSE),4)</f>
        <v/>
      </c>
      <c r="Q165" s="26">
        <f>IFERROR(VLOOKUP($C165,USTAWIENIA!$E$2:$H$8,4,FALSE),58)</f>
        <v/>
      </c>
      <c r="R165" s="26">
        <f>IF(1&lt;=$Q165,INDEX('BAZA PRAC'!$D$4:$D$61,$P165-4+1),"")</f>
        <v/>
      </c>
      <c r="S165" s="26">
        <f>IF(2&lt;=$Q165,INDEX('BAZA PRAC'!$D$4:$D$61,$P165-4+2),"")</f>
        <v/>
      </c>
      <c r="T165" s="26">
        <f>IF(3&lt;=$Q165,INDEX('BAZA PRAC'!$D$4:$D$61,$P165-4+3),"")</f>
        <v/>
      </c>
      <c r="U165" s="26">
        <f>IF(4&lt;=$Q165,INDEX('BAZA PRAC'!$D$4:$D$61,$P165-4+4),"")</f>
        <v/>
      </c>
      <c r="V165" s="26">
        <f>IF(5&lt;=$Q165,INDEX('BAZA PRAC'!$D$4:$D$61,$P165-4+5),"")</f>
        <v/>
      </c>
      <c r="W165" s="26">
        <f>IF(6&lt;=$Q165,INDEX('BAZA PRAC'!$D$4:$D$61,$P165-4+6),"")</f>
        <v/>
      </c>
      <c r="X165" s="26">
        <f>IF(7&lt;=$Q165,INDEX('BAZA PRAC'!$D$4:$D$61,$P165-4+7),"")</f>
        <v/>
      </c>
      <c r="Y165" s="26">
        <f>IF(8&lt;=$Q165,INDEX('BAZA PRAC'!$D$4:$D$61,$P165-4+8),"")</f>
        <v/>
      </c>
      <c r="Z165" s="26">
        <f>IF(9&lt;=$Q165,INDEX('BAZA PRAC'!$D$4:$D$61,$P165-4+9),"")</f>
        <v/>
      </c>
      <c r="AA165" s="26">
        <f>IF(10&lt;=$Q165,INDEX('BAZA PRAC'!$D$4:$D$61,$P165-4+10),"")</f>
        <v/>
      </c>
      <c r="AB165" s="26">
        <f>IF(11&lt;=$Q165,INDEX('BAZA PRAC'!$D$4:$D$61,$P165-4+11),"")</f>
        <v/>
      </c>
      <c r="AC165" s="26">
        <f>IF(12&lt;=$Q165,INDEX('BAZA PRAC'!$D$4:$D$61,$P165-4+12),"")</f>
        <v/>
      </c>
      <c r="AD165" s="26">
        <f>IF(13&lt;=$Q165,INDEX('BAZA PRAC'!$D$4:$D$61,$P165-4+13),"")</f>
        <v/>
      </c>
      <c r="AE165" s="26">
        <f>IF(14&lt;=$Q165,INDEX('BAZA PRAC'!$D$4:$D$61,$P165-4+14),"")</f>
        <v/>
      </c>
      <c r="AF165" s="26">
        <f>IF(15&lt;=$Q165,INDEX('BAZA PRAC'!$D$4:$D$61,$P165-4+15),"")</f>
        <v/>
      </c>
      <c r="AG165" s="26">
        <f>IF(16&lt;=$Q165,INDEX('BAZA PRAC'!$D$4:$D$61,$P165-4+16),"")</f>
        <v/>
      </c>
      <c r="AH165" s="26">
        <f>IF(17&lt;=$Q165,INDEX('BAZA PRAC'!$D$4:$D$61,$P165-4+17),"")</f>
        <v/>
      </c>
      <c r="AI165" s="26">
        <f>IF(18&lt;=$Q165,INDEX('BAZA PRAC'!$D$4:$D$61,$P165-4+18),"")</f>
        <v/>
      </c>
      <c r="AJ165" s="26">
        <f>IF(19&lt;=$Q165,INDEX('BAZA PRAC'!$D$4:$D$61,$P165-4+19),"")</f>
        <v/>
      </c>
      <c r="AK165" s="26">
        <f>IF(20&lt;=$Q165,INDEX('BAZA PRAC'!$D$4:$D$61,$P165-4+20),"")</f>
        <v/>
      </c>
      <c r="AL165" s="26">
        <f>IF(21&lt;=$Q165,INDEX('BAZA PRAC'!$D$4:$D$61,$P165-4+21),"")</f>
        <v/>
      </c>
      <c r="AM165" s="26">
        <f>IF(22&lt;=$Q165,INDEX('BAZA PRAC'!$D$4:$D$61,$P165-4+22),"")</f>
        <v/>
      </c>
      <c r="AN165" s="26">
        <f>IF(23&lt;=$Q165,INDEX('BAZA PRAC'!$D$4:$D$61,$P165-4+23),"")</f>
        <v/>
      </c>
      <c r="AO165" s="26">
        <f>IF(24&lt;=$Q165,INDEX('BAZA PRAC'!$D$4:$D$61,$P165-4+24),"")</f>
        <v/>
      </c>
      <c r="AP165" s="26">
        <f>IF(25&lt;=$Q165,INDEX('BAZA PRAC'!$D$4:$D$61,$P165-4+25),"")</f>
        <v/>
      </c>
      <c r="AQ165" s="26">
        <f>IF(26&lt;=$Q165,INDEX('BAZA PRAC'!$D$4:$D$61,$P165-4+26),"")</f>
        <v/>
      </c>
      <c r="AR165" s="26">
        <f>IF(27&lt;=$Q165,INDEX('BAZA PRAC'!$D$4:$D$61,$P165-4+27),"")</f>
        <v/>
      </c>
      <c r="AS165" s="26">
        <f>IF(28&lt;=$Q165,INDEX('BAZA PRAC'!$D$4:$D$61,$P165-4+28),"")</f>
        <v/>
      </c>
      <c r="AT165" s="26">
        <f>IF(29&lt;=$Q165,INDEX('BAZA PRAC'!$D$4:$D$61,$P165-4+29),"")</f>
        <v/>
      </c>
      <c r="AU165" s="26">
        <f>IF(30&lt;=$Q165,INDEX('BAZA PRAC'!$D$4:$D$61,$P165-4+30),"")</f>
        <v/>
      </c>
      <c r="AV165" s="26">
        <f>IF(31&lt;=$Q165,INDEX('BAZA PRAC'!$D$4:$D$61,$P165-4+31),"")</f>
        <v/>
      </c>
      <c r="AW165" s="26">
        <f>IF(32&lt;=$Q165,INDEX('BAZA PRAC'!$D$4:$D$61,$P165-4+32),"")</f>
        <v/>
      </c>
      <c r="AX165" s="26">
        <f>IF(33&lt;=$Q165,INDEX('BAZA PRAC'!$D$4:$D$61,$P165-4+33),"")</f>
        <v/>
      </c>
      <c r="AY165" s="26">
        <f>IF(34&lt;=$Q165,INDEX('BAZA PRAC'!$D$4:$D$61,$P165-4+34),"")</f>
        <v/>
      </c>
      <c r="AZ165" s="26">
        <f>IF(35&lt;=$Q165,INDEX('BAZA PRAC'!$D$4:$D$61,$P165-4+35),"")</f>
        <v/>
      </c>
      <c r="BA165" s="26">
        <f>IF(36&lt;=$Q165,INDEX('BAZA PRAC'!$D$4:$D$61,$P165-4+36),"")</f>
        <v/>
      </c>
      <c r="BB165" s="26">
        <f>IF(37&lt;=$Q165,INDEX('BAZA PRAC'!$D$4:$D$61,$P165-4+37),"")</f>
        <v/>
      </c>
      <c r="BC165" s="26">
        <f>IF(38&lt;=$Q165,INDEX('BAZA PRAC'!$D$4:$D$61,$P165-4+38),"")</f>
        <v/>
      </c>
      <c r="BD165" s="26">
        <f>IF(39&lt;=$Q165,INDEX('BAZA PRAC'!$D$4:$D$61,$P165-4+39),"")</f>
        <v/>
      </c>
      <c r="BE165" s="26">
        <f>IF(40&lt;=$Q165,INDEX('BAZA PRAC'!$D$4:$D$61,$P165-4+40),"")</f>
        <v/>
      </c>
      <c r="BF165" s="26">
        <f>IF(41&lt;=$Q165,INDEX('BAZA PRAC'!$D$4:$D$61,$P165-4+41),"")</f>
        <v/>
      </c>
      <c r="BG165" s="26">
        <f>IF(42&lt;=$Q165,INDEX('BAZA PRAC'!$D$4:$D$61,$P165-4+42),"")</f>
        <v/>
      </c>
      <c r="BH165" s="26">
        <f>IF(43&lt;=$Q165,INDEX('BAZA PRAC'!$D$4:$D$61,$P165-4+43),"")</f>
        <v/>
      </c>
      <c r="BI165" s="26">
        <f>IF(44&lt;=$Q165,INDEX('BAZA PRAC'!$D$4:$D$61,$P165-4+44),"")</f>
        <v/>
      </c>
      <c r="BJ165" s="26">
        <f>IF(45&lt;=$Q165,INDEX('BAZA PRAC'!$D$4:$D$61,$P165-4+45),"")</f>
        <v/>
      </c>
      <c r="BK165" s="26">
        <f>IF(46&lt;=$Q165,INDEX('BAZA PRAC'!$D$4:$D$61,$P165-4+46),"")</f>
        <v/>
      </c>
      <c r="BL165" s="26">
        <f>IF(47&lt;=$Q165,INDEX('BAZA PRAC'!$D$4:$D$61,$P165-4+47),"")</f>
        <v/>
      </c>
      <c r="BM165" s="26">
        <f>IF(48&lt;=$Q165,INDEX('BAZA PRAC'!$D$4:$D$61,$P165-4+48),"")</f>
        <v/>
      </c>
      <c r="BN165" s="26">
        <f>IF(49&lt;=$Q165,INDEX('BAZA PRAC'!$D$4:$D$61,$P165-4+49),"")</f>
        <v/>
      </c>
      <c r="BO165" s="26">
        <f>IF(50&lt;=$Q165,INDEX('BAZA PRAC'!$D$4:$D$61,$P165-4+50),"")</f>
        <v/>
      </c>
      <c r="BP165" s="26">
        <f>IF(51&lt;=$Q165,INDEX('BAZA PRAC'!$D$4:$D$61,$P165-4+51),"")</f>
        <v/>
      </c>
      <c r="BQ165" s="26">
        <f>IF(52&lt;=$Q165,INDEX('BAZA PRAC'!$D$4:$D$61,$P165-4+52),"")</f>
        <v/>
      </c>
      <c r="BR165" s="26">
        <f>IF(53&lt;=$Q165,INDEX('BAZA PRAC'!$D$4:$D$61,$P165-4+53),"")</f>
        <v/>
      </c>
      <c r="BS165" s="26">
        <f>IF(54&lt;=$Q165,INDEX('BAZA PRAC'!$D$4:$D$61,$P165-4+54),"")</f>
        <v/>
      </c>
      <c r="BT165" s="26">
        <f>IF(55&lt;=$Q165,INDEX('BAZA PRAC'!$D$4:$D$61,$P165-4+55),"")</f>
        <v/>
      </c>
      <c r="BU165" s="26">
        <f>IF(56&lt;=$Q165,INDEX('BAZA PRAC'!$D$4:$D$61,$P165-4+56),"")</f>
        <v/>
      </c>
      <c r="BV165" s="26">
        <f>IF(57&lt;=$Q165,INDEX('BAZA PRAC'!$D$4:$D$61,$P165-4+57),"")</f>
        <v/>
      </c>
      <c r="BW165" s="26">
        <f>IF(58&lt;=$Q165,INDEX('BAZA PRAC'!$D$4:$D$61,$P165-4+58),"")</f>
        <v/>
      </c>
      <c r="BX165" s="20" t="n"/>
      <c r="BY165" s="20" t="n"/>
    </row>
    <row r="166">
      <c r="A166" s="27">
        <f>IF($D166="","",COUNTA($D$11:$D166))</f>
        <v/>
      </c>
      <c r="B166" s="27">
        <f>IF($BX166&lt;&gt;"",$BX166,IF($D166="","",IFERROR(INDEX('BAZA PRAC'!$A$4:$A$61,MATCH($D166,'BAZA PRAC'!$D$4:$D$61,0)),"")))</f>
        <v/>
      </c>
      <c r="C166" s="20" t="n"/>
      <c r="D166" s="21" t="n"/>
      <c r="E166" s="27">
        <f>IF($BY166&lt;&gt;"",$BY166,IF($D166="","",IFERROR(INDEX('BAZA PRAC'!$E$4:$E$61,MATCH($D166,'BAZA PRAC'!$D$4:$D$61,0)),"")))</f>
        <v/>
      </c>
      <c r="F166" s="22" t="n"/>
      <c r="G166" s="23" t="n"/>
      <c r="H166" s="23" t="n"/>
      <c r="I166" s="23" t="n"/>
      <c r="J166" s="28">
        <f>IF($D166="","",N(G166)+N(H166)+N(I166))</f>
        <v/>
      </c>
      <c r="K166" s="28">
        <f>IF($D166="","",N(F166)*J166)</f>
        <v/>
      </c>
      <c r="L166" s="25" t="n"/>
      <c r="M166" s="28">
        <f>IF($D166="","",K166*(1-N(L166)))</f>
        <v/>
      </c>
      <c r="N166" s="21" t="n"/>
      <c r="P166" s="26">
        <f>IFERROR(VLOOKUP($C166,USTAWIENIA!$E$2:$H$8,3,FALSE),4)</f>
        <v/>
      </c>
      <c r="Q166" s="26">
        <f>IFERROR(VLOOKUP($C166,USTAWIENIA!$E$2:$H$8,4,FALSE),58)</f>
        <v/>
      </c>
      <c r="R166" s="26">
        <f>IF(1&lt;=$Q166,INDEX('BAZA PRAC'!$D$4:$D$61,$P166-4+1),"")</f>
        <v/>
      </c>
      <c r="S166" s="26">
        <f>IF(2&lt;=$Q166,INDEX('BAZA PRAC'!$D$4:$D$61,$P166-4+2),"")</f>
        <v/>
      </c>
      <c r="T166" s="26">
        <f>IF(3&lt;=$Q166,INDEX('BAZA PRAC'!$D$4:$D$61,$P166-4+3),"")</f>
        <v/>
      </c>
      <c r="U166" s="26">
        <f>IF(4&lt;=$Q166,INDEX('BAZA PRAC'!$D$4:$D$61,$P166-4+4),"")</f>
        <v/>
      </c>
      <c r="V166" s="26">
        <f>IF(5&lt;=$Q166,INDEX('BAZA PRAC'!$D$4:$D$61,$P166-4+5),"")</f>
        <v/>
      </c>
      <c r="W166" s="26">
        <f>IF(6&lt;=$Q166,INDEX('BAZA PRAC'!$D$4:$D$61,$P166-4+6),"")</f>
        <v/>
      </c>
      <c r="X166" s="26">
        <f>IF(7&lt;=$Q166,INDEX('BAZA PRAC'!$D$4:$D$61,$P166-4+7),"")</f>
        <v/>
      </c>
      <c r="Y166" s="26">
        <f>IF(8&lt;=$Q166,INDEX('BAZA PRAC'!$D$4:$D$61,$P166-4+8),"")</f>
        <v/>
      </c>
      <c r="Z166" s="26">
        <f>IF(9&lt;=$Q166,INDEX('BAZA PRAC'!$D$4:$D$61,$P166-4+9),"")</f>
        <v/>
      </c>
      <c r="AA166" s="26">
        <f>IF(10&lt;=$Q166,INDEX('BAZA PRAC'!$D$4:$D$61,$P166-4+10),"")</f>
        <v/>
      </c>
      <c r="AB166" s="26">
        <f>IF(11&lt;=$Q166,INDEX('BAZA PRAC'!$D$4:$D$61,$P166-4+11),"")</f>
        <v/>
      </c>
      <c r="AC166" s="26">
        <f>IF(12&lt;=$Q166,INDEX('BAZA PRAC'!$D$4:$D$61,$P166-4+12),"")</f>
        <v/>
      </c>
      <c r="AD166" s="26">
        <f>IF(13&lt;=$Q166,INDEX('BAZA PRAC'!$D$4:$D$61,$P166-4+13),"")</f>
        <v/>
      </c>
      <c r="AE166" s="26">
        <f>IF(14&lt;=$Q166,INDEX('BAZA PRAC'!$D$4:$D$61,$P166-4+14),"")</f>
        <v/>
      </c>
      <c r="AF166" s="26">
        <f>IF(15&lt;=$Q166,INDEX('BAZA PRAC'!$D$4:$D$61,$P166-4+15),"")</f>
        <v/>
      </c>
      <c r="AG166" s="26">
        <f>IF(16&lt;=$Q166,INDEX('BAZA PRAC'!$D$4:$D$61,$P166-4+16),"")</f>
        <v/>
      </c>
      <c r="AH166" s="26">
        <f>IF(17&lt;=$Q166,INDEX('BAZA PRAC'!$D$4:$D$61,$P166-4+17),"")</f>
        <v/>
      </c>
      <c r="AI166" s="26">
        <f>IF(18&lt;=$Q166,INDEX('BAZA PRAC'!$D$4:$D$61,$P166-4+18),"")</f>
        <v/>
      </c>
      <c r="AJ166" s="26">
        <f>IF(19&lt;=$Q166,INDEX('BAZA PRAC'!$D$4:$D$61,$P166-4+19),"")</f>
        <v/>
      </c>
      <c r="AK166" s="26">
        <f>IF(20&lt;=$Q166,INDEX('BAZA PRAC'!$D$4:$D$61,$P166-4+20),"")</f>
        <v/>
      </c>
      <c r="AL166" s="26">
        <f>IF(21&lt;=$Q166,INDEX('BAZA PRAC'!$D$4:$D$61,$P166-4+21),"")</f>
        <v/>
      </c>
      <c r="AM166" s="26">
        <f>IF(22&lt;=$Q166,INDEX('BAZA PRAC'!$D$4:$D$61,$P166-4+22),"")</f>
        <v/>
      </c>
      <c r="AN166" s="26">
        <f>IF(23&lt;=$Q166,INDEX('BAZA PRAC'!$D$4:$D$61,$P166-4+23),"")</f>
        <v/>
      </c>
      <c r="AO166" s="26">
        <f>IF(24&lt;=$Q166,INDEX('BAZA PRAC'!$D$4:$D$61,$P166-4+24),"")</f>
        <v/>
      </c>
      <c r="AP166" s="26">
        <f>IF(25&lt;=$Q166,INDEX('BAZA PRAC'!$D$4:$D$61,$P166-4+25),"")</f>
        <v/>
      </c>
      <c r="AQ166" s="26">
        <f>IF(26&lt;=$Q166,INDEX('BAZA PRAC'!$D$4:$D$61,$P166-4+26),"")</f>
        <v/>
      </c>
      <c r="AR166" s="26">
        <f>IF(27&lt;=$Q166,INDEX('BAZA PRAC'!$D$4:$D$61,$P166-4+27),"")</f>
        <v/>
      </c>
      <c r="AS166" s="26">
        <f>IF(28&lt;=$Q166,INDEX('BAZA PRAC'!$D$4:$D$61,$P166-4+28),"")</f>
        <v/>
      </c>
      <c r="AT166" s="26">
        <f>IF(29&lt;=$Q166,INDEX('BAZA PRAC'!$D$4:$D$61,$P166-4+29),"")</f>
        <v/>
      </c>
      <c r="AU166" s="26">
        <f>IF(30&lt;=$Q166,INDEX('BAZA PRAC'!$D$4:$D$61,$P166-4+30),"")</f>
        <v/>
      </c>
      <c r="AV166" s="26">
        <f>IF(31&lt;=$Q166,INDEX('BAZA PRAC'!$D$4:$D$61,$P166-4+31),"")</f>
        <v/>
      </c>
      <c r="AW166" s="26">
        <f>IF(32&lt;=$Q166,INDEX('BAZA PRAC'!$D$4:$D$61,$P166-4+32),"")</f>
        <v/>
      </c>
      <c r="AX166" s="26">
        <f>IF(33&lt;=$Q166,INDEX('BAZA PRAC'!$D$4:$D$61,$P166-4+33),"")</f>
        <v/>
      </c>
      <c r="AY166" s="26">
        <f>IF(34&lt;=$Q166,INDEX('BAZA PRAC'!$D$4:$D$61,$P166-4+34),"")</f>
        <v/>
      </c>
      <c r="AZ166" s="26">
        <f>IF(35&lt;=$Q166,INDEX('BAZA PRAC'!$D$4:$D$61,$P166-4+35),"")</f>
        <v/>
      </c>
      <c r="BA166" s="26">
        <f>IF(36&lt;=$Q166,INDEX('BAZA PRAC'!$D$4:$D$61,$P166-4+36),"")</f>
        <v/>
      </c>
      <c r="BB166" s="26">
        <f>IF(37&lt;=$Q166,INDEX('BAZA PRAC'!$D$4:$D$61,$P166-4+37),"")</f>
        <v/>
      </c>
      <c r="BC166" s="26">
        <f>IF(38&lt;=$Q166,INDEX('BAZA PRAC'!$D$4:$D$61,$P166-4+38),"")</f>
        <v/>
      </c>
      <c r="BD166" s="26">
        <f>IF(39&lt;=$Q166,INDEX('BAZA PRAC'!$D$4:$D$61,$P166-4+39),"")</f>
        <v/>
      </c>
      <c r="BE166" s="26">
        <f>IF(40&lt;=$Q166,INDEX('BAZA PRAC'!$D$4:$D$61,$P166-4+40),"")</f>
        <v/>
      </c>
      <c r="BF166" s="26">
        <f>IF(41&lt;=$Q166,INDEX('BAZA PRAC'!$D$4:$D$61,$P166-4+41),"")</f>
        <v/>
      </c>
      <c r="BG166" s="26">
        <f>IF(42&lt;=$Q166,INDEX('BAZA PRAC'!$D$4:$D$61,$P166-4+42),"")</f>
        <v/>
      </c>
      <c r="BH166" s="26">
        <f>IF(43&lt;=$Q166,INDEX('BAZA PRAC'!$D$4:$D$61,$P166-4+43),"")</f>
        <v/>
      </c>
      <c r="BI166" s="26">
        <f>IF(44&lt;=$Q166,INDEX('BAZA PRAC'!$D$4:$D$61,$P166-4+44),"")</f>
        <v/>
      </c>
      <c r="BJ166" s="26">
        <f>IF(45&lt;=$Q166,INDEX('BAZA PRAC'!$D$4:$D$61,$P166-4+45),"")</f>
        <v/>
      </c>
      <c r="BK166" s="26">
        <f>IF(46&lt;=$Q166,INDEX('BAZA PRAC'!$D$4:$D$61,$P166-4+46),"")</f>
        <v/>
      </c>
      <c r="BL166" s="26">
        <f>IF(47&lt;=$Q166,INDEX('BAZA PRAC'!$D$4:$D$61,$P166-4+47),"")</f>
        <v/>
      </c>
      <c r="BM166" s="26">
        <f>IF(48&lt;=$Q166,INDEX('BAZA PRAC'!$D$4:$D$61,$P166-4+48),"")</f>
        <v/>
      </c>
      <c r="BN166" s="26">
        <f>IF(49&lt;=$Q166,INDEX('BAZA PRAC'!$D$4:$D$61,$P166-4+49),"")</f>
        <v/>
      </c>
      <c r="BO166" s="26">
        <f>IF(50&lt;=$Q166,INDEX('BAZA PRAC'!$D$4:$D$61,$P166-4+50),"")</f>
        <v/>
      </c>
      <c r="BP166" s="26">
        <f>IF(51&lt;=$Q166,INDEX('BAZA PRAC'!$D$4:$D$61,$P166-4+51),"")</f>
        <v/>
      </c>
      <c r="BQ166" s="26">
        <f>IF(52&lt;=$Q166,INDEX('BAZA PRAC'!$D$4:$D$61,$P166-4+52),"")</f>
        <v/>
      </c>
      <c r="BR166" s="26">
        <f>IF(53&lt;=$Q166,INDEX('BAZA PRAC'!$D$4:$D$61,$P166-4+53),"")</f>
        <v/>
      </c>
      <c r="BS166" s="26">
        <f>IF(54&lt;=$Q166,INDEX('BAZA PRAC'!$D$4:$D$61,$P166-4+54),"")</f>
        <v/>
      </c>
      <c r="BT166" s="26">
        <f>IF(55&lt;=$Q166,INDEX('BAZA PRAC'!$D$4:$D$61,$P166-4+55),"")</f>
        <v/>
      </c>
      <c r="BU166" s="26">
        <f>IF(56&lt;=$Q166,INDEX('BAZA PRAC'!$D$4:$D$61,$P166-4+56),"")</f>
        <v/>
      </c>
      <c r="BV166" s="26">
        <f>IF(57&lt;=$Q166,INDEX('BAZA PRAC'!$D$4:$D$61,$P166-4+57),"")</f>
        <v/>
      </c>
      <c r="BW166" s="26">
        <f>IF(58&lt;=$Q166,INDEX('BAZA PRAC'!$D$4:$D$61,$P166-4+58),"")</f>
        <v/>
      </c>
      <c r="BX166" s="20" t="n"/>
      <c r="BY166" s="20" t="n"/>
    </row>
    <row r="167">
      <c r="A167" s="19">
        <f>IF($D167="","",COUNTA($D$11:$D167))</f>
        <v/>
      </c>
      <c r="B167" s="19">
        <f>IF($BX167&lt;&gt;"",$BX167,IF($D167="","",IFERROR(INDEX('BAZA PRAC'!$A$4:$A$61,MATCH($D167,'BAZA PRAC'!$D$4:$D$61,0)),"")))</f>
        <v/>
      </c>
      <c r="C167" s="20" t="n"/>
      <c r="D167" s="21" t="n"/>
      <c r="E167" s="19">
        <f>IF($BY167&lt;&gt;"",$BY167,IF($D167="","",IFERROR(INDEX('BAZA PRAC'!$E$4:$E$61,MATCH($D167,'BAZA PRAC'!$D$4:$D$61,0)),"")))</f>
        <v/>
      </c>
      <c r="F167" s="22" t="n"/>
      <c r="G167" s="23" t="n"/>
      <c r="H167" s="23" t="n"/>
      <c r="I167" s="23" t="n"/>
      <c r="J167" s="24">
        <f>IF($D167="","",N(G167)+N(H167)+N(I167))</f>
        <v/>
      </c>
      <c r="K167" s="24">
        <f>IF($D167="","",N(F167)*J167)</f>
        <v/>
      </c>
      <c r="L167" s="25" t="n"/>
      <c r="M167" s="24">
        <f>IF($D167="","",K167*(1-N(L167)))</f>
        <v/>
      </c>
      <c r="N167" s="21" t="n"/>
      <c r="P167" s="26">
        <f>IFERROR(VLOOKUP($C167,USTAWIENIA!$E$2:$H$8,3,FALSE),4)</f>
        <v/>
      </c>
      <c r="Q167" s="26">
        <f>IFERROR(VLOOKUP($C167,USTAWIENIA!$E$2:$H$8,4,FALSE),58)</f>
        <v/>
      </c>
      <c r="R167" s="26">
        <f>IF(1&lt;=$Q167,INDEX('BAZA PRAC'!$D$4:$D$61,$P167-4+1),"")</f>
        <v/>
      </c>
      <c r="S167" s="26">
        <f>IF(2&lt;=$Q167,INDEX('BAZA PRAC'!$D$4:$D$61,$P167-4+2),"")</f>
        <v/>
      </c>
      <c r="T167" s="26">
        <f>IF(3&lt;=$Q167,INDEX('BAZA PRAC'!$D$4:$D$61,$P167-4+3),"")</f>
        <v/>
      </c>
      <c r="U167" s="26">
        <f>IF(4&lt;=$Q167,INDEX('BAZA PRAC'!$D$4:$D$61,$P167-4+4),"")</f>
        <v/>
      </c>
      <c r="V167" s="26">
        <f>IF(5&lt;=$Q167,INDEX('BAZA PRAC'!$D$4:$D$61,$P167-4+5),"")</f>
        <v/>
      </c>
      <c r="W167" s="26">
        <f>IF(6&lt;=$Q167,INDEX('BAZA PRAC'!$D$4:$D$61,$P167-4+6),"")</f>
        <v/>
      </c>
      <c r="X167" s="26">
        <f>IF(7&lt;=$Q167,INDEX('BAZA PRAC'!$D$4:$D$61,$P167-4+7),"")</f>
        <v/>
      </c>
      <c r="Y167" s="26">
        <f>IF(8&lt;=$Q167,INDEX('BAZA PRAC'!$D$4:$D$61,$P167-4+8),"")</f>
        <v/>
      </c>
      <c r="Z167" s="26">
        <f>IF(9&lt;=$Q167,INDEX('BAZA PRAC'!$D$4:$D$61,$P167-4+9),"")</f>
        <v/>
      </c>
      <c r="AA167" s="26">
        <f>IF(10&lt;=$Q167,INDEX('BAZA PRAC'!$D$4:$D$61,$P167-4+10),"")</f>
        <v/>
      </c>
      <c r="AB167" s="26">
        <f>IF(11&lt;=$Q167,INDEX('BAZA PRAC'!$D$4:$D$61,$P167-4+11),"")</f>
        <v/>
      </c>
      <c r="AC167" s="26">
        <f>IF(12&lt;=$Q167,INDEX('BAZA PRAC'!$D$4:$D$61,$P167-4+12),"")</f>
        <v/>
      </c>
      <c r="AD167" s="26">
        <f>IF(13&lt;=$Q167,INDEX('BAZA PRAC'!$D$4:$D$61,$P167-4+13),"")</f>
        <v/>
      </c>
      <c r="AE167" s="26">
        <f>IF(14&lt;=$Q167,INDEX('BAZA PRAC'!$D$4:$D$61,$P167-4+14),"")</f>
        <v/>
      </c>
      <c r="AF167" s="26">
        <f>IF(15&lt;=$Q167,INDEX('BAZA PRAC'!$D$4:$D$61,$P167-4+15),"")</f>
        <v/>
      </c>
      <c r="AG167" s="26">
        <f>IF(16&lt;=$Q167,INDEX('BAZA PRAC'!$D$4:$D$61,$P167-4+16),"")</f>
        <v/>
      </c>
      <c r="AH167" s="26">
        <f>IF(17&lt;=$Q167,INDEX('BAZA PRAC'!$D$4:$D$61,$P167-4+17),"")</f>
        <v/>
      </c>
      <c r="AI167" s="26">
        <f>IF(18&lt;=$Q167,INDEX('BAZA PRAC'!$D$4:$D$61,$P167-4+18),"")</f>
        <v/>
      </c>
      <c r="AJ167" s="26">
        <f>IF(19&lt;=$Q167,INDEX('BAZA PRAC'!$D$4:$D$61,$P167-4+19),"")</f>
        <v/>
      </c>
      <c r="AK167" s="26">
        <f>IF(20&lt;=$Q167,INDEX('BAZA PRAC'!$D$4:$D$61,$P167-4+20),"")</f>
        <v/>
      </c>
      <c r="AL167" s="26">
        <f>IF(21&lt;=$Q167,INDEX('BAZA PRAC'!$D$4:$D$61,$P167-4+21),"")</f>
        <v/>
      </c>
      <c r="AM167" s="26">
        <f>IF(22&lt;=$Q167,INDEX('BAZA PRAC'!$D$4:$D$61,$P167-4+22),"")</f>
        <v/>
      </c>
      <c r="AN167" s="26">
        <f>IF(23&lt;=$Q167,INDEX('BAZA PRAC'!$D$4:$D$61,$P167-4+23),"")</f>
        <v/>
      </c>
      <c r="AO167" s="26">
        <f>IF(24&lt;=$Q167,INDEX('BAZA PRAC'!$D$4:$D$61,$P167-4+24),"")</f>
        <v/>
      </c>
      <c r="AP167" s="26">
        <f>IF(25&lt;=$Q167,INDEX('BAZA PRAC'!$D$4:$D$61,$P167-4+25),"")</f>
        <v/>
      </c>
      <c r="AQ167" s="26">
        <f>IF(26&lt;=$Q167,INDEX('BAZA PRAC'!$D$4:$D$61,$P167-4+26),"")</f>
        <v/>
      </c>
      <c r="AR167" s="26">
        <f>IF(27&lt;=$Q167,INDEX('BAZA PRAC'!$D$4:$D$61,$P167-4+27),"")</f>
        <v/>
      </c>
      <c r="AS167" s="26">
        <f>IF(28&lt;=$Q167,INDEX('BAZA PRAC'!$D$4:$D$61,$P167-4+28),"")</f>
        <v/>
      </c>
      <c r="AT167" s="26">
        <f>IF(29&lt;=$Q167,INDEX('BAZA PRAC'!$D$4:$D$61,$P167-4+29),"")</f>
        <v/>
      </c>
      <c r="AU167" s="26">
        <f>IF(30&lt;=$Q167,INDEX('BAZA PRAC'!$D$4:$D$61,$P167-4+30),"")</f>
        <v/>
      </c>
      <c r="AV167" s="26">
        <f>IF(31&lt;=$Q167,INDEX('BAZA PRAC'!$D$4:$D$61,$P167-4+31),"")</f>
        <v/>
      </c>
      <c r="AW167" s="26">
        <f>IF(32&lt;=$Q167,INDEX('BAZA PRAC'!$D$4:$D$61,$P167-4+32),"")</f>
        <v/>
      </c>
      <c r="AX167" s="26">
        <f>IF(33&lt;=$Q167,INDEX('BAZA PRAC'!$D$4:$D$61,$P167-4+33),"")</f>
        <v/>
      </c>
      <c r="AY167" s="26">
        <f>IF(34&lt;=$Q167,INDEX('BAZA PRAC'!$D$4:$D$61,$P167-4+34),"")</f>
        <v/>
      </c>
      <c r="AZ167" s="26">
        <f>IF(35&lt;=$Q167,INDEX('BAZA PRAC'!$D$4:$D$61,$P167-4+35),"")</f>
        <v/>
      </c>
      <c r="BA167" s="26">
        <f>IF(36&lt;=$Q167,INDEX('BAZA PRAC'!$D$4:$D$61,$P167-4+36),"")</f>
        <v/>
      </c>
      <c r="BB167" s="26">
        <f>IF(37&lt;=$Q167,INDEX('BAZA PRAC'!$D$4:$D$61,$P167-4+37),"")</f>
        <v/>
      </c>
      <c r="BC167" s="26">
        <f>IF(38&lt;=$Q167,INDEX('BAZA PRAC'!$D$4:$D$61,$P167-4+38),"")</f>
        <v/>
      </c>
      <c r="BD167" s="26">
        <f>IF(39&lt;=$Q167,INDEX('BAZA PRAC'!$D$4:$D$61,$P167-4+39),"")</f>
        <v/>
      </c>
      <c r="BE167" s="26">
        <f>IF(40&lt;=$Q167,INDEX('BAZA PRAC'!$D$4:$D$61,$P167-4+40),"")</f>
        <v/>
      </c>
      <c r="BF167" s="26">
        <f>IF(41&lt;=$Q167,INDEX('BAZA PRAC'!$D$4:$D$61,$P167-4+41),"")</f>
        <v/>
      </c>
      <c r="BG167" s="26">
        <f>IF(42&lt;=$Q167,INDEX('BAZA PRAC'!$D$4:$D$61,$P167-4+42),"")</f>
        <v/>
      </c>
      <c r="BH167" s="26">
        <f>IF(43&lt;=$Q167,INDEX('BAZA PRAC'!$D$4:$D$61,$P167-4+43),"")</f>
        <v/>
      </c>
      <c r="BI167" s="26">
        <f>IF(44&lt;=$Q167,INDEX('BAZA PRAC'!$D$4:$D$61,$P167-4+44),"")</f>
        <v/>
      </c>
      <c r="BJ167" s="26">
        <f>IF(45&lt;=$Q167,INDEX('BAZA PRAC'!$D$4:$D$61,$P167-4+45),"")</f>
        <v/>
      </c>
      <c r="BK167" s="26">
        <f>IF(46&lt;=$Q167,INDEX('BAZA PRAC'!$D$4:$D$61,$P167-4+46),"")</f>
        <v/>
      </c>
      <c r="BL167" s="26">
        <f>IF(47&lt;=$Q167,INDEX('BAZA PRAC'!$D$4:$D$61,$P167-4+47),"")</f>
        <v/>
      </c>
      <c r="BM167" s="26">
        <f>IF(48&lt;=$Q167,INDEX('BAZA PRAC'!$D$4:$D$61,$P167-4+48),"")</f>
        <v/>
      </c>
      <c r="BN167" s="26">
        <f>IF(49&lt;=$Q167,INDEX('BAZA PRAC'!$D$4:$D$61,$P167-4+49),"")</f>
        <v/>
      </c>
      <c r="BO167" s="26">
        <f>IF(50&lt;=$Q167,INDEX('BAZA PRAC'!$D$4:$D$61,$P167-4+50),"")</f>
        <v/>
      </c>
      <c r="BP167" s="26">
        <f>IF(51&lt;=$Q167,INDEX('BAZA PRAC'!$D$4:$D$61,$P167-4+51),"")</f>
        <v/>
      </c>
      <c r="BQ167" s="26">
        <f>IF(52&lt;=$Q167,INDEX('BAZA PRAC'!$D$4:$D$61,$P167-4+52),"")</f>
        <v/>
      </c>
      <c r="BR167" s="26">
        <f>IF(53&lt;=$Q167,INDEX('BAZA PRAC'!$D$4:$D$61,$P167-4+53),"")</f>
        <v/>
      </c>
      <c r="BS167" s="26">
        <f>IF(54&lt;=$Q167,INDEX('BAZA PRAC'!$D$4:$D$61,$P167-4+54),"")</f>
        <v/>
      </c>
      <c r="BT167" s="26">
        <f>IF(55&lt;=$Q167,INDEX('BAZA PRAC'!$D$4:$D$61,$P167-4+55),"")</f>
        <v/>
      </c>
      <c r="BU167" s="26">
        <f>IF(56&lt;=$Q167,INDEX('BAZA PRAC'!$D$4:$D$61,$P167-4+56),"")</f>
        <v/>
      </c>
      <c r="BV167" s="26">
        <f>IF(57&lt;=$Q167,INDEX('BAZA PRAC'!$D$4:$D$61,$P167-4+57),"")</f>
        <v/>
      </c>
      <c r="BW167" s="26">
        <f>IF(58&lt;=$Q167,INDEX('BAZA PRAC'!$D$4:$D$61,$P167-4+58),"")</f>
        <v/>
      </c>
      <c r="BX167" s="20" t="n"/>
      <c r="BY167" s="20" t="n"/>
    </row>
    <row r="168">
      <c r="A168" s="27">
        <f>IF($D168="","",COUNTA($D$11:$D168))</f>
        <v/>
      </c>
      <c r="B168" s="27">
        <f>IF($BX168&lt;&gt;"",$BX168,IF($D168="","",IFERROR(INDEX('BAZA PRAC'!$A$4:$A$61,MATCH($D168,'BAZA PRAC'!$D$4:$D$61,0)),"")))</f>
        <v/>
      </c>
      <c r="C168" s="20" t="n"/>
      <c r="D168" s="21" t="n"/>
      <c r="E168" s="27">
        <f>IF($BY168&lt;&gt;"",$BY168,IF($D168="","",IFERROR(INDEX('BAZA PRAC'!$E$4:$E$61,MATCH($D168,'BAZA PRAC'!$D$4:$D$61,0)),"")))</f>
        <v/>
      </c>
      <c r="F168" s="22" t="n"/>
      <c r="G168" s="23" t="n"/>
      <c r="H168" s="23" t="n"/>
      <c r="I168" s="23" t="n"/>
      <c r="J168" s="28">
        <f>IF($D168="","",N(G168)+N(H168)+N(I168))</f>
        <v/>
      </c>
      <c r="K168" s="28">
        <f>IF($D168="","",N(F168)*J168)</f>
        <v/>
      </c>
      <c r="L168" s="25" t="n"/>
      <c r="M168" s="28">
        <f>IF($D168="","",K168*(1-N(L168)))</f>
        <v/>
      </c>
      <c r="N168" s="21" t="n"/>
      <c r="P168" s="26">
        <f>IFERROR(VLOOKUP($C168,USTAWIENIA!$E$2:$H$8,3,FALSE),4)</f>
        <v/>
      </c>
      <c r="Q168" s="26">
        <f>IFERROR(VLOOKUP($C168,USTAWIENIA!$E$2:$H$8,4,FALSE),58)</f>
        <v/>
      </c>
      <c r="R168" s="26">
        <f>IF(1&lt;=$Q168,INDEX('BAZA PRAC'!$D$4:$D$61,$P168-4+1),"")</f>
        <v/>
      </c>
      <c r="S168" s="26">
        <f>IF(2&lt;=$Q168,INDEX('BAZA PRAC'!$D$4:$D$61,$P168-4+2),"")</f>
        <v/>
      </c>
      <c r="T168" s="26">
        <f>IF(3&lt;=$Q168,INDEX('BAZA PRAC'!$D$4:$D$61,$P168-4+3),"")</f>
        <v/>
      </c>
      <c r="U168" s="26">
        <f>IF(4&lt;=$Q168,INDEX('BAZA PRAC'!$D$4:$D$61,$P168-4+4),"")</f>
        <v/>
      </c>
      <c r="V168" s="26">
        <f>IF(5&lt;=$Q168,INDEX('BAZA PRAC'!$D$4:$D$61,$P168-4+5),"")</f>
        <v/>
      </c>
      <c r="W168" s="26">
        <f>IF(6&lt;=$Q168,INDEX('BAZA PRAC'!$D$4:$D$61,$P168-4+6),"")</f>
        <v/>
      </c>
      <c r="X168" s="26">
        <f>IF(7&lt;=$Q168,INDEX('BAZA PRAC'!$D$4:$D$61,$P168-4+7),"")</f>
        <v/>
      </c>
      <c r="Y168" s="26">
        <f>IF(8&lt;=$Q168,INDEX('BAZA PRAC'!$D$4:$D$61,$P168-4+8),"")</f>
        <v/>
      </c>
      <c r="Z168" s="26">
        <f>IF(9&lt;=$Q168,INDEX('BAZA PRAC'!$D$4:$D$61,$P168-4+9),"")</f>
        <v/>
      </c>
      <c r="AA168" s="26">
        <f>IF(10&lt;=$Q168,INDEX('BAZA PRAC'!$D$4:$D$61,$P168-4+10),"")</f>
        <v/>
      </c>
      <c r="AB168" s="26">
        <f>IF(11&lt;=$Q168,INDEX('BAZA PRAC'!$D$4:$D$61,$P168-4+11),"")</f>
        <v/>
      </c>
      <c r="AC168" s="26">
        <f>IF(12&lt;=$Q168,INDEX('BAZA PRAC'!$D$4:$D$61,$P168-4+12),"")</f>
        <v/>
      </c>
      <c r="AD168" s="26">
        <f>IF(13&lt;=$Q168,INDEX('BAZA PRAC'!$D$4:$D$61,$P168-4+13),"")</f>
        <v/>
      </c>
      <c r="AE168" s="26">
        <f>IF(14&lt;=$Q168,INDEX('BAZA PRAC'!$D$4:$D$61,$P168-4+14),"")</f>
        <v/>
      </c>
      <c r="AF168" s="26">
        <f>IF(15&lt;=$Q168,INDEX('BAZA PRAC'!$D$4:$D$61,$P168-4+15),"")</f>
        <v/>
      </c>
      <c r="AG168" s="26">
        <f>IF(16&lt;=$Q168,INDEX('BAZA PRAC'!$D$4:$D$61,$P168-4+16),"")</f>
        <v/>
      </c>
      <c r="AH168" s="26">
        <f>IF(17&lt;=$Q168,INDEX('BAZA PRAC'!$D$4:$D$61,$P168-4+17),"")</f>
        <v/>
      </c>
      <c r="AI168" s="26">
        <f>IF(18&lt;=$Q168,INDEX('BAZA PRAC'!$D$4:$D$61,$P168-4+18),"")</f>
        <v/>
      </c>
      <c r="AJ168" s="26">
        <f>IF(19&lt;=$Q168,INDEX('BAZA PRAC'!$D$4:$D$61,$P168-4+19),"")</f>
        <v/>
      </c>
      <c r="AK168" s="26">
        <f>IF(20&lt;=$Q168,INDEX('BAZA PRAC'!$D$4:$D$61,$P168-4+20),"")</f>
        <v/>
      </c>
      <c r="AL168" s="26">
        <f>IF(21&lt;=$Q168,INDEX('BAZA PRAC'!$D$4:$D$61,$P168-4+21),"")</f>
        <v/>
      </c>
      <c r="AM168" s="26">
        <f>IF(22&lt;=$Q168,INDEX('BAZA PRAC'!$D$4:$D$61,$P168-4+22),"")</f>
        <v/>
      </c>
      <c r="AN168" s="26">
        <f>IF(23&lt;=$Q168,INDEX('BAZA PRAC'!$D$4:$D$61,$P168-4+23),"")</f>
        <v/>
      </c>
      <c r="AO168" s="26">
        <f>IF(24&lt;=$Q168,INDEX('BAZA PRAC'!$D$4:$D$61,$P168-4+24),"")</f>
        <v/>
      </c>
      <c r="AP168" s="26">
        <f>IF(25&lt;=$Q168,INDEX('BAZA PRAC'!$D$4:$D$61,$P168-4+25),"")</f>
        <v/>
      </c>
      <c r="AQ168" s="26">
        <f>IF(26&lt;=$Q168,INDEX('BAZA PRAC'!$D$4:$D$61,$P168-4+26),"")</f>
        <v/>
      </c>
      <c r="AR168" s="26">
        <f>IF(27&lt;=$Q168,INDEX('BAZA PRAC'!$D$4:$D$61,$P168-4+27),"")</f>
        <v/>
      </c>
      <c r="AS168" s="26">
        <f>IF(28&lt;=$Q168,INDEX('BAZA PRAC'!$D$4:$D$61,$P168-4+28),"")</f>
        <v/>
      </c>
      <c r="AT168" s="26">
        <f>IF(29&lt;=$Q168,INDEX('BAZA PRAC'!$D$4:$D$61,$P168-4+29),"")</f>
        <v/>
      </c>
      <c r="AU168" s="26">
        <f>IF(30&lt;=$Q168,INDEX('BAZA PRAC'!$D$4:$D$61,$P168-4+30),"")</f>
        <v/>
      </c>
      <c r="AV168" s="26">
        <f>IF(31&lt;=$Q168,INDEX('BAZA PRAC'!$D$4:$D$61,$P168-4+31),"")</f>
        <v/>
      </c>
      <c r="AW168" s="26">
        <f>IF(32&lt;=$Q168,INDEX('BAZA PRAC'!$D$4:$D$61,$P168-4+32),"")</f>
        <v/>
      </c>
      <c r="AX168" s="26">
        <f>IF(33&lt;=$Q168,INDEX('BAZA PRAC'!$D$4:$D$61,$P168-4+33),"")</f>
        <v/>
      </c>
      <c r="AY168" s="26">
        <f>IF(34&lt;=$Q168,INDEX('BAZA PRAC'!$D$4:$D$61,$P168-4+34),"")</f>
        <v/>
      </c>
      <c r="AZ168" s="26">
        <f>IF(35&lt;=$Q168,INDEX('BAZA PRAC'!$D$4:$D$61,$P168-4+35),"")</f>
        <v/>
      </c>
      <c r="BA168" s="26">
        <f>IF(36&lt;=$Q168,INDEX('BAZA PRAC'!$D$4:$D$61,$P168-4+36),"")</f>
        <v/>
      </c>
      <c r="BB168" s="26">
        <f>IF(37&lt;=$Q168,INDEX('BAZA PRAC'!$D$4:$D$61,$P168-4+37),"")</f>
        <v/>
      </c>
      <c r="BC168" s="26">
        <f>IF(38&lt;=$Q168,INDEX('BAZA PRAC'!$D$4:$D$61,$P168-4+38),"")</f>
        <v/>
      </c>
      <c r="BD168" s="26">
        <f>IF(39&lt;=$Q168,INDEX('BAZA PRAC'!$D$4:$D$61,$P168-4+39),"")</f>
        <v/>
      </c>
      <c r="BE168" s="26">
        <f>IF(40&lt;=$Q168,INDEX('BAZA PRAC'!$D$4:$D$61,$P168-4+40),"")</f>
        <v/>
      </c>
      <c r="BF168" s="26">
        <f>IF(41&lt;=$Q168,INDEX('BAZA PRAC'!$D$4:$D$61,$P168-4+41),"")</f>
        <v/>
      </c>
      <c r="BG168" s="26">
        <f>IF(42&lt;=$Q168,INDEX('BAZA PRAC'!$D$4:$D$61,$P168-4+42),"")</f>
        <v/>
      </c>
      <c r="BH168" s="26">
        <f>IF(43&lt;=$Q168,INDEX('BAZA PRAC'!$D$4:$D$61,$P168-4+43),"")</f>
        <v/>
      </c>
      <c r="BI168" s="26">
        <f>IF(44&lt;=$Q168,INDEX('BAZA PRAC'!$D$4:$D$61,$P168-4+44),"")</f>
        <v/>
      </c>
      <c r="BJ168" s="26">
        <f>IF(45&lt;=$Q168,INDEX('BAZA PRAC'!$D$4:$D$61,$P168-4+45),"")</f>
        <v/>
      </c>
      <c r="BK168" s="26">
        <f>IF(46&lt;=$Q168,INDEX('BAZA PRAC'!$D$4:$D$61,$P168-4+46),"")</f>
        <v/>
      </c>
      <c r="BL168" s="26">
        <f>IF(47&lt;=$Q168,INDEX('BAZA PRAC'!$D$4:$D$61,$P168-4+47),"")</f>
        <v/>
      </c>
      <c r="BM168" s="26">
        <f>IF(48&lt;=$Q168,INDEX('BAZA PRAC'!$D$4:$D$61,$P168-4+48),"")</f>
        <v/>
      </c>
      <c r="BN168" s="26">
        <f>IF(49&lt;=$Q168,INDEX('BAZA PRAC'!$D$4:$D$61,$P168-4+49),"")</f>
        <v/>
      </c>
      <c r="BO168" s="26">
        <f>IF(50&lt;=$Q168,INDEX('BAZA PRAC'!$D$4:$D$61,$P168-4+50),"")</f>
        <v/>
      </c>
      <c r="BP168" s="26">
        <f>IF(51&lt;=$Q168,INDEX('BAZA PRAC'!$D$4:$D$61,$P168-4+51),"")</f>
        <v/>
      </c>
      <c r="BQ168" s="26">
        <f>IF(52&lt;=$Q168,INDEX('BAZA PRAC'!$D$4:$D$61,$P168-4+52),"")</f>
        <v/>
      </c>
      <c r="BR168" s="26">
        <f>IF(53&lt;=$Q168,INDEX('BAZA PRAC'!$D$4:$D$61,$P168-4+53),"")</f>
        <v/>
      </c>
      <c r="BS168" s="26">
        <f>IF(54&lt;=$Q168,INDEX('BAZA PRAC'!$D$4:$D$61,$P168-4+54),"")</f>
        <v/>
      </c>
      <c r="BT168" s="26">
        <f>IF(55&lt;=$Q168,INDEX('BAZA PRAC'!$D$4:$D$61,$P168-4+55),"")</f>
        <v/>
      </c>
      <c r="BU168" s="26">
        <f>IF(56&lt;=$Q168,INDEX('BAZA PRAC'!$D$4:$D$61,$P168-4+56),"")</f>
        <v/>
      </c>
      <c r="BV168" s="26">
        <f>IF(57&lt;=$Q168,INDEX('BAZA PRAC'!$D$4:$D$61,$P168-4+57),"")</f>
        <v/>
      </c>
      <c r="BW168" s="26">
        <f>IF(58&lt;=$Q168,INDEX('BAZA PRAC'!$D$4:$D$61,$P168-4+58),"")</f>
        <v/>
      </c>
      <c r="BX168" s="20" t="n"/>
      <c r="BY168" s="20" t="n"/>
    </row>
    <row r="169">
      <c r="A169" s="19">
        <f>IF($D169="","",COUNTA($D$11:$D169))</f>
        <v/>
      </c>
      <c r="B169" s="19">
        <f>IF($BX169&lt;&gt;"",$BX169,IF($D169="","",IFERROR(INDEX('BAZA PRAC'!$A$4:$A$61,MATCH($D169,'BAZA PRAC'!$D$4:$D$61,0)),"")))</f>
        <v/>
      </c>
      <c r="C169" s="20" t="n"/>
      <c r="D169" s="21" t="n"/>
      <c r="E169" s="19">
        <f>IF($BY169&lt;&gt;"",$BY169,IF($D169="","",IFERROR(INDEX('BAZA PRAC'!$E$4:$E$61,MATCH($D169,'BAZA PRAC'!$D$4:$D$61,0)),"")))</f>
        <v/>
      </c>
      <c r="F169" s="22" t="n"/>
      <c r="G169" s="23" t="n"/>
      <c r="H169" s="23" t="n"/>
      <c r="I169" s="23" t="n"/>
      <c r="J169" s="24">
        <f>IF($D169="","",N(G169)+N(H169)+N(I169))</f>
        <v/>
      </c>
      <c r="K169" s="24">
        <f>IF($D169="","",N(F169)*J169)</f>
        <v/>
      </c>
      <c r="L169" s="25" t="n"/>
      <c r="M169" s="24">
        <f>IF($D169="","",K169*(1-N(L169)))</f>
        <v/>
      </c>
      <c r="N169" s="21" t="n"/>
      <c r="P169" s="26">
        <f>IFERROR(VLOOKUP($C169,USTAWIENIA!$E$2:$H$8,3,FALSE),4)</f>
        <v/>
      </c>
      <c r="Q169" s="26">
        <f>IFERROR(VLOOKUP($C169,USTAWIENIA!$E$2:$H$8,4,FALSE),58)</f>
        <v/>
      </c>
      <c r="R169" s="26">
        <f>IF(1&lt;=$Q169,INDEX('BAZA PRAC'!$D$4:$D$61,$P169-4+1),"")</f>
        <v/>
      </c>
      <c r="S169" s="26">
        <f>IF(2&lt;=$Q169,INDEX('BAZA PRAC'!$D$4:$D$61,$P169-4+2),"")</f>
        <v/>
      </c>
      <c r="T169" s="26">
        <f>IF(3&lt;=$Q169,INDEX('BAZA PRAC'!$D$4:$D$61,$P169-4+3),"")</f>
        <v/>
      </c>
      <c r="U169" s="26">
        <f>IF(4&lt;=$Q169,INDEX('BAZA PRAC'!$D$4:$D$61,$P169-4+4),"")</f>
        <v/>
      </c>
      <c r="V169" s="26">
        <f>IF(5&lt;=$Q169,INDEX('BAZA PRAC'!$D$4:$D$61,$P169-4+5),"")</f>
        <v/>
      </c>
      <c r="W169" s="26">
        <f>IF(6&lt;=$Q169,INDEX('BAZA PRAC'!$D$4:$D$61,$P169-4+6),"")</f>
        <v/>
      </c>
      <c r="X169" s="26">
        <f>IF(7&lt;=$Q169,INDEX('BAZA PRAC'!$D$4:$D$61,$P169-4+7),"")</f>
        <v/>
      </c>
      <c r="Y169" s="26">
        <f>IF(8&lt;=$Q169,INDEX('BAZA PRAC'!$D$4:$D$61,$P169-4+8),"")</f>
        <v/>
      </c>
      <c r="Z169" s="26">
        <f>IF(9&lt;=$Q169,INDEX('BAZA PRAC'!$D$4:$D$61,$P169-4+9),"")</f>
        <v/>
      </c>
      <c r="AA169" s="26">
        <f>IF(10&lt;=$Q169,INDEX('BAZA PRAC'!$D$4:$D$61,$P169-4+10),"")</f>
        <v/>
      </c>
      <c r="AB169" s="26">
        <f>IF(11&lt;=$Q169,INDEX('BAZA PRAC'!$D$4:$D$61,$P169-4+11),"")</f>
        <v/>
      </c>
      <c r="AC169" s="26">
        <f>IF(12&lt;=$Q169,INDEX('BAZA PRAC'!$D$4:$D$61,$P169-4+12),"")</f>
        <v/>
      </c>
      <c r="AD169" s="26">
        <f>IF(13&lt;=$Q169,INDEX('BAZA PRAC'!$D$4:$D$61,$P169-4+13),"")</f>
        <v/>
      </c>
      <c r="AE169" s="26">
        <f>IF(14&lt;=$Q169,INDEX('BAZA PRAC'!$D$4:$D$61,$P169-4+14),"")</f>
        <v/>
      </c>
      <c r="AF169" s="26">
        <f>IF(15&lt;=$Q169,INDEX('BAZA PRAC'!$D$4:$D$61,$P169-4+15),"")</f>
        <v/>
      </c>
      <c r="AG169" s="26">
        <f>IF(16&lt;=$Q169,INDEX('BAZA PRAC'!$D$4:$D$61,$P169-4+16),"")</f>
        <v/>
      </c>
      <c r="AH169" s="26">
        <f>IF(17&lt;=$Q169,INDEX('BAZA PRAC'!$D$4:$D$61,$P169-4+17),"")</f>
        <v/>
      </c>
      <c r="AI169" s="26">
        <f>IF(18&lt;=$Q169,INDEX('BAZA PRAC'!$D$4:$D$61,$P169-4+18),"")</f>
        <v/>
      </c>
      <c r="AJ169" s="26">
        <f>IF(19&lt;=$Q169,INDEX('BAZA PRAC'!$D$4:$D$61,$P169-4+19),"")</f>
        <v/>
      </c>
      <c r="AK169" s="26">
        <f>IF(20&lt;=$Q169,INDEX('BAZA PRAC'!$D$4:$D$61,$P169-4+20),"")</f>
        <v/>
      </c>
      <c r="AL169" s="26">
        <f>IF(21&lt;=$Q169,INDEX('BAZA PRAC'!$D$4:$D$61,$P169-4+21),"")</f>
        <v/>
      </c>
      <c r="AM169" s="26">
        <f>IF(22&lt;=$Q169,INDEX('BAZA PRAC'!$D$4:$D$61,$P169-4+22),"")</f>
        <v/>
      </c>
      <c r="AN169" s="26">
        <f>IF(23&lt;=$Q169,INDEX('BAZA PRAC'!$D$4:$D$61,$P169-4+23),"")</f>
        <v/>
      </c>
      <c r="AO169" s="26">
        <f>IF(24&lt;=$Q169,INDEX('BAZA PRAC'!$D$4:$D$61,$P169-4+24),"")</f>
        <v/>
      </c>
      <c r="AP169" s="26">
        <f>IF(25&lt;=$Q169,INDEX('BAZA PRAC'!$D$4:$D$61,$P169-4+25),"")</f>
        <v/>
      </c>
      <c r="AQ169" s="26">
        <f>IF(26&lt;=$Q169,INDEX('BAZA PRAC'!$D$4:$D$61,$P169-4+26),"")</f>
        <v/>
      </c>
      <c r="AR169" s="26">
        <f>IF(27&lt;=$Q169,INDEX('BAZA PRAC'!$D$4:$D$61,$P169-4+27),"")</f>
        <v/>
      </c>
      <c r="AS169" s="26">
        <f>IF(28&lt;=$Q169,INDEX('BAZA PRAC'!$D$4:$D$61,$P169-4+28),"")</f>
        <v/>
      </c>
      <c r="AT169" s="26">
        <f>IF(29&lt;=$Q169,INDEX('BAZA PRAC'!$D$4:$D$61,$P169-4+29),"")</f>
        <v/>
      </c>
      <c r="AU169" s="26">
        <f>IF(30&lt;=$Q169,INDEX('BAZA PRAC'!$D$4:$D$61,$P169-4+30),"")</f>
        <v/>
      </c>
      <c r="AV169" s="26">
        <f>IF(31&lt;=$Q169,INDEX('BAZA PRAC'!$D$4:$D$61,$P169-4+31),"")</f>
        <v/>
      </c>
      <c r="AW169" s="26">
        <f>IF(32&lt;=$Q169,INDEX('BAZA PRAC'!$D$4:$D$61,$P169-4+32),"")</f>
        <v/>
      </c>
      <c r="AX169" s="26">
        <f>IF(33&lt;=$Q169,INDEX('BAZA PRAC'!$D$4:$D$61,$P169-4+33),"")</f>
        <v/>
      </c>
      <c r="AY169" s="26">
        <f>IF(34&lt;=$Q169,INDEX('BAZA PRAC'!$D$4:$D$61,$P169-4+34),"")</f>
        <v/>
      </c>
      <c r="AZ169" s="26">
        <f>IF(35&lt;=$Q169,INDEX('BAZA PRAC'!$D$4:$D$61,$P169-4+35),"")</f>
        <v/>
      </c>
      <c r="BA169" s="26">
        <f>IF(36&lt;=$Q169,INDEX('BAZA PRAC'!$D$4:$D$61,$P169-4+36),"")</f>
        <v/>
      </c>
      <c r="BB169" s="26">
        <f>IF(37&lt;=$Q169,INDEX('BAZA PRAC'!$D$4:$D$61,$P169-4+37),"")</f>
        <v/>
      </c>
      <c r="BC169" s="26">
        <f>IF(38&lt;=$Q169,INDEX('BAZA PRAC'!$D$4:$D$61,$P169-4+38),"")</f>
        <v/>
      </c>
      <c r="BD169" s="26">
        <f>IF(39&lt;=$Q169,INDEX('BAZA PRAC'!$D$4:$D$61,$P169-4+39),"")</f>
        <v/>
      </c>
      <c r="BE169" s="26">
        <f>IF(40&lt;=$Q169,INDEX('BAZA PRAC'!$D$4:$D$61,$P169-4+40),"")</f>
        <v/>
      </c>
      <c r="BF169" s="26">
        <f>IF(41&lt;=$Q169,INDEX('BAZA PRAC'!$D$4:$D$61,$P169-4+41),"")</f>
        <v/>
      </c>
      <c r="BG169" s="26">
        <f>IF(42&lt;=$Q169,INDEX('BAZA PRAC'!$D$4:$D$61,$P169-4+42),"")</f>
        <v/>
      </c>
      <c r="BH169" s="26">
        <f>IF(43&lt;=$Q169,INDEX('BAZA PRAC'!$D$4:$D$61,$P169-4+43),"")</f>
        <v/>
      </c>
      <c r="BI169" s="26">
        <f>IF(44&lt;=$Q169,INDEX('BAZA PRAC'!$D$4:$D$61,$P169-4+44),"")</f>
        <v/>
      </c>
      <c r="BJ169" s="26">
        <f>IF(45&lt;=$Q169,INDEX('BAZA PRAC'!$D$4:$D$61,$P169-4+45),"")</f>
        <v/>
      </c>
      <c r="BK169" s="26">
        <f>IF(46&lt;=$Q169,INDEX('BAZA PRAC'!$D$4:$D$61,$P169-4+46),"")</f>
        <v/>
      </c>
      <c r="BL169" s="26">
        <f>IF(47&lt;=$Q169,INDEX('BAZA PRAC'!$D$4:$D$61,$P169-4+47),"")</f>
        <v/>
      </c>
      <c r="BM169" s="26">
        <f>IF(48&lt;=$Q169,INDEX('BAZA PRAC'!$D$4:$D$61,$P169-4+48),"")</f>
        <v/>
      </c>
      <c r="BN169" s="26">
        <f>IF(49&lt;=$Q169,INDEX('BAZA PRAC'!$D$4:$D$61,$P169-4+49),"")</f>
        <v/>
      </c>
      <c r="BO169" s="26">
        <f>IF(50&lt;=$Q169,INDEX('BAZA PRAC'!$D$4:$D$61,$P169-4+50),"")</f>
        <v/>
      </c>
      <c r="BP169" s="26">
        <f>IF(51&lt;=$Q169,INDEX('BAZA PRAC'!$D$4:$D$61,$P169-4+51),"")</f>
        <v/>
      </c>
      <c r="BQ169" s="26">
        <f>IF(52&lt;=$Q169,INDEX('BAZA PRAC'!$D$4:$D$61,$P169-4+52),"")</f>
        <v/>
      </c>
      <c r="BR169" s="26">
        <f>IF(53&lt;=$Q169,INDEX('BAZA PRAC'!$D$4:$D$61,$P169-4+53),"")</f>
        <v/>
      </c>
      <c r="BS169" s="26">
        <f>IF(54&lt;=$Q169,INDEX('BAZA PRAC'!$D$4:$D$61,$P169-4+54),"")</f>
        <v/>
      </c>
      <c r="BT169" s="26">
        <f>IF(55&lt;=$Q169,INDEX('BAZA PRAC'!$D$4:$D$61,$P169-4+55),"")</f>
        <v/>
      </c>
      <c r="BU169" s="26">
        <f>IF(56&lt;=$Q169,INDEX('BAZA PRAC'!$D$4:$D$61,$P169-4+56),"")</f>
        <v/>
      </c>
      <c r="BV169" s="26">
        <f>IF(57&lt;=$Q169,INDEX('BAZA PRAC'!$D$4:$D$61,$P169-4+57),"")</f>
        <v/>
      </c>
      <c r="BW169" s="26">
        <f>IF(58&lt;=$Q169,INDEX('BAZA PRAC'!$D$4:$D$61,$P169-4+58),"")</f>
        <v/>
      </c>
      <c r="BX169" s="20" t="n"/>
      <c r="BY169" s="20" t="n"/>
    </row>
    <row r="170">
      <c r="A170" s="27">
        <f>IF($D170="","",COUNTA($D$11:$D170))</f>
        <v/>
      </c>
      <c r="B170" s="27">
        <f>IF($BX170&lt;&gt;"",$BX170,IF($D170="","",IFERROR(INDEX('BAZA PRAC'!$A$4:$A$61,MATCH($D170,'BAZA PRAC'!$D$4:$D$61,0)),"")))</f>
        <v/>
      </c>
      <c r="C170" s="20" t="n"/>
      <c r="D170" s="21" t="n"/>
      <c r="E170" s="27">
        <f>IF($BY170&lt;&gt;"",$BY170,IF($D170="","",IFERROR(INDEX('BAZA PRAC'!$E$4:$E$61,MATCH($D170,'BAZA PRAC'!$D$4:$D$61,0)),"")))</f>
        <v/>
      </c>
      <c r="F170" s="22" t="n"/>
      <c r="G170" s="23" t="n"/>
      <c r="H170" s="23" t="n"/>
      <c r="I170" s="23" t="n"/>
      <c r="J170" s="28">
        <f>IF($D170="","",N(G170)+N(H170)+N(I170))</f>
        <v/>
      </c>
      <c r="K170" s="28">
        <f>IF($D170="","",N(F170)*J170)</f>
        <v/>
      </c>
      <c r="L170" s="25" t="n"/>
      <c r="M170" s="28">
        <f>IF($D170="","",K170*(1-N(L170)))</f>
        <v/>
      </c>
      <c r="N170" s="21" t="n"/>
      <c r="P170" s="26">
        <f>IFERROR(VLOOKUP($C170,USTAWIENIA!$E$2:$H$8,3,FALSE),4)</f>
        <v/>
      </c>
      <c r="Q170" s="26">
        <f>IFERROR(VLOOKUP($C170,USTAWIENIA!$E$2:$H$8,4,FALSE),58)</f>
        <v/>
      </c>
      <c r="R170" s="26">
        <f>IF(1&lt;=$Q170,INDEX('BAZA PRAC'!$D$4:$D$61,$P170-4+1),"")</f>
        <v/>
      </c>
      <c r="S170" s="26">
        <f>IF(2&lt;=$Q170,INDEX('BAZA PRAC'!$D$4:$D$61,$P170-4+2),"")</f>
        <v/>
      </c>
      <c r="T170" s="26">
        <f>IF(3&lt;=$Q170,INDEX('BAZA PRAC'!$D$4:$D$61,$P170-4+3),"")</f>
        <v/>
      </c>
      <c r="U170" s="26">
        <f>IF(4&lt;=$Q170,INDEX('BAZA PRAC'!$D$4:$D$61,$P170-4+4),"")</f>
        <v/>
      </c>
      <c r="V170" s="26">
        <f>IF(5&lt;=$Q170,INDEX('BAZA PRAC'!$D$4:$D$61,$P170-4+5),"")</f>
        <v/>
      </c>
      <c r="W170" s="26">
        <f>IF(6&lt;=$Q170,INDEX('BAZA PRAC'!$D$4:$D$61,$P170-4+6),"")</f>
        <v/>
      </c>
      <c r="X170" s="26">
        <f>IF(7&lt;=$Q170,INDEX('BAZA PRAC'!$D$4:$D$61,$P170-4+7),"")</f>
        <v/>
      </c>
      <c r="Y170" s="26">
        <f>IF(8&lt;=$Q170,INDEX('BAZA PRAC'!$D$4:$D$61,$P170-4+8),"")</f>
        <v/>
      </c>
      <c r="Z170" s="26">
        <f>IF(9&lt;=$Q170,INDEX('BAZA PRAC'!$D$4:$D$61,$P170-4+9),"")</f>
        <v/>
      </c>
      <c r="AA170" s="26">
        <f>IF(10&lt;=$Q170,INDEX('BAZA PRAC'!$D$4:$D$61,$P170-4+10),"")</f>
        <v/>
      </c>
      <c r="AB170" s="26">
        <f>IF(11&lt;=$Q170,INDEX('BAZA PRAC'!$D$4:$D$61,$P170-4+11),"")</f>
        <v/>
      </c>
      <c r="AC170" s="26">
        <f>IF(12&lt;=$Q170,INDEX('BAZA PRAC'!$D$4:$D$61,$P170-4+12),"")</f>
        <v/>
      </c>
      <c r="AD170" s="26">
        <f>IF(13&lt;=$Q170,INDEX('BAZA PRAC'!$D$4:$D$61,$P170-4+13),"")</f>
        <v/>
      </c>
      <c r="AE170" s="26">
        <f>IF(14&lt;=$Q170,INDEX('BAZA PRAC'!$D$4:$D$61,$P170-4+14),"")</f>
        <v/>
      </c>
      <c r="AF170" s="26">
        <f>IF(15&lt;=$Q170,INDEX('BAZA PRAC'!$D$4:$D$61,$P170-4+15),"")</f>
        <v/>
      </c>
      <c r="AG170" s="26">
        <f>IF(16&lt;=$Q170,INDEX('BAZA PRAC'!$D$4:$D$61,$P170-4+16),"")</f>
        <v/>
      </c>
      <c r="AH170" s="26">
        <f>IF(17&lt;=$Q170,INDEX('BAZA PRAC'!$D$4:$D$61,$P170-4+17),"")</f>
        <v/>
      </c>
      <c r="AI170" s="26">
        <f>IF(18&lt;=$Q170,INDEX('BAZA PRAC'!$D$4:$D$61,$P170-4+18),"")</f>
        <v/>
      </c>
      <c r="AJ170" s="26">
        <f>IF(19&lt;=$Q170,INDEX('BAZA PRAC'!$D$4:$D$61,$P170-4+19),"")</f>
        <v/>
      </c>
      <c r="AK170" s="26">
        <f>IF(20&lt;=$Q170,INDEX('BAZA PRAC'!$D$4:$D$61,$P170-4+20),"")</f>
        <v/>
      </c>
      <c r="AL170" s="26">
        <f>IF(21&lt;=$Q170,INDEX('BAZA PRAC'!$D$4:$D$61,$P170-4+21),"")</f>
        <v/>
      </c>
      <c r="AM170" s="26">
        <f>IF(22&lt;=$Q170,INDEX('BAZA PRAC'!$D$4:$D$61,$P170-4+22),"")</f>
        <v/>
      </c>
      <c r="AN170" s="26">
        <f>IF(23&lt;=$Q170,INDEX('BAZA PRAC'!$D$4:$D$61,$P170-4+23),"")</f>
        <v/>
      </c>
      <c r="AO170" s="26">
        <f>IF(24&lt;=$Q170,INDEX('BAZA PRAC'!$D$4:$D$61,$P170-4+24),"")</f>
        <v/>
      </c>
      <c r="AP170" s="26">
        <f>IF(25&lt;=$Q170,INDEX('BAZA PRAC'!$D$4:$D$61,$P170-4+25),"")</f>
        <v/>
      </c>
      <c r="AQ170" s="26">
        <f>IF(26&lt;=$Q170,INDEX('BAZA PRAC'!$D$4:$D$61,$P170-4+26),"")</f>
        <v/>
      </c>
      <c r="AR170" s="26">
        <f>IF(27&lt;=$Q170,INDEX('BAZA PRAC'!$D$4:$D$61,$P170-4+27),"")</f>
        <v/>
      </c>
      <c r="AS170" s="26">
        <f>IF(28&lt;=$Q170,INDEX('BAZA PRAC'!$D$4:$D$61,$P170-4+28),"")</f>
        <v/>
      </c>
      <c r="AT170" s="26">
        <f>IF(29&lt;=$Q170,INDEX('BAZA PRAC'!$D$4:$D$61,$P170-4+29),"")</f>
        <v/>
      </c>
      <c r="AU170" s="26">
        <f>IF(30&lt;=$Q170,INDEX('BAZA PRAC'!$D$4:$D$61,$P170-4+30),"")</f>
        <v/>
      </c>
      <c r="AV170" s="26">
        <f>IF(31&lt;=$Q170,INDEX('BAZA PRAC'!$D$4:$D$61,$P170-4+31),"")</f>
        <v/>
      </c>
      <c r="AW170" s="26">
        <f>IF(32&lt;=$Q170,INDEX('BAZA PRAC'!$D$4:$D$61,$P170-4+32),"")</f>
        <v/>
      </c>
      <c r="AX170" s="26">
        <f>IF(33&lt;=$Q170,INDEX('BAZA PRAC'!$D$4:$D$61,$P170-4+33),"")</f>
        <v/>
      </c>
      <c r="AY170" s="26">
        <f>IF(34&lt;=$Q170,INDEX('BAZA PRAC'!$D$4:$D$61,$P170-4+34),"")</f>
        <v/>
      </c>
      <c r="AZ170" s="26">
        <f>IF(35&lt;=$Q170,INDEX('BAZA PRAC'!$D$4:$D$61,$P170-4+35),"")</f>
        <v/>
      </c>
      <c r="BA170" s="26">
        <f>IF(36&lt;=$Q170,INDEX('BAZA PRAC'!$D$4:$D$61,$P170-4+36),"")</f>
        <v/>
      </c>
      <c r="BB170" s="26">
        <f>IF(37&lt;=$Q170,INDEX('BAZA PRAC'!$D$4:$D$61,$P170-4+37),"")</f>
        <v/>
      </c>
      <c r="BC170" s="26">
        <f>IF(38&lt;=$Q170,INDEX('BAZA PRAC'!$D$4:$D$61,$P170-4+38),"")</f>
        <v/>
      </c>
      <c r="BD170" s="26">
        <f>IF(39&lt;=$Q170,INDEX('BAZA PRAC'!$D$4:$D$61,$P170-4+39),"")</f>
        <v/>
      </c>
      <c r="BE170" s="26">
        <f>IF(40&lt;=$Q170,INDEX('BAZA PRAC'!$D$4:$D$61,$P170-4+40),"")</f>
        <v/>
      </c>
      <c r="BF170" s="26">
        <f>IF(41&lt;=$Q170,INDEX('BAZA PRAC'!$D$4:$D$61,$P170-4+41),"")</f>
        <v/>
      </c>
      <c r="BG170" s="26">
        <f>IF(42&lt;=$Q170,INDEX('BAZA PRAC'!$D$4:$D$61,$P170-4+42),"")</f>
        <v/>
      </c>
      <c r="BH170" s="26">
        <f>IF(43&lt;=$Q170,INDEX('BAZA PRAC'!$D$4:$D$61,$P170-4+43),"")</f>
        <v/>
      </c>
      <c r="BI170" s="26">
        <f>IF(44&lt;=$Q170,INDEX('BAZA PRAC'!$D$4:$D$61,$P170-4+44),"")</f>
        <v/>
      </c>
      <c r="BJ170" s="26">
        <f>IF(45&lt;=$Q170,INDEX('BAZA PRAC'!$D$4:$D$61,$P170-4+45),"")</f>
        <v/>
      </c>
      <c r="BK170" s="26">
        <f>IF(46&lt;=$Q170,INDEX('BAZA PRAC'!$D$4:$D$61,$P170-4+46),"")</f>
        <v/>
      </c>
      <c r="BL170" s="26">
        <f>IF(47&lt;=$Q170,INDEX('BAZA PRAC'!$D$4:$D$61,$P170-4+47),"")</f>
        <v/>
      </c>
      <c r="BM170" s="26">
        <f>IF(48&lt;=$Q170,INDEX('BAZA PRAC'!$D$4:$D$61,$P170-4+48),"")</f>
        <v/>
      </c>
      <c r="BN170" s="26">
        <f>IF(49&lt;=$Q170,INDEX('BAZA PRAC'!$D$4:$D$61,$P170-4+49),"")</f>
        <v/>
      </c>
      <c r="BO170" s="26">
        <f>IF(50&lt;=$Q170,INDEX('BAZA PRAC'!$D$4:$D$61,$P170-4+50),"")</f>
        <v/>
      </c>
      <c r="BP170" s="26">
        <f>IF(51&lt;=$Q170,INDEX('BAZA PRAC'!$D$4:$D$61,$P170-4+51),"")</f>
        <v/>
      </c>
      <c r="BQ170" s="26">
        <f>IF(52&lt;=$Q170,INDEX('BAZA PRAC'!$D$4:$D$61,$P170-4+52),"")</f>
        <v/>
      </c>
      <c r="BR170" s="26">
        <f>IF(53&lt;=$Q170,INDEX('BAZA PRAC'!$D$4:$D$61,$P170-4+53),"")</f>
        <v/>
      </c>
      <c r="BS170" s="26">
        <f>IF(54&lt;=$Q170,INDEX('BAZA PRAC'!$D$4:$D$61,$P170-4+54),"")</f>
        <v/>
      </c>
      <c r="BT170" s="26">
        <f>IF(55&lt;=$Q170,INDEX('BAZA PRAC'!$D$4:$D$61,$P170-4+55),"")</f>
        <v/>
      </c>
      <c r="BU170" s="26">
        <f>IF(56&lt;=$Q170,INDEX('BAZA PRAC'!$D$4:$D$61,$P170-4+56),"")</f>
        <v/>
      </c>
      <c r="BV170" s="26">
        <f>IF(57&lt;=$Q170,INDEX('BAZA PRAC'!$D$4:$D$61,$P170-4+57),"")</f>
        <v/>
      </c>
      <c r="BW170" s="26">
        <f>IF(58&lt;=$Q170,INDEX('BAZA PRAC'!$D$4:$D$61,$P170-4+58),"")</f>
        <v/>
      </c>
      <c r="BX170" s="20" t="n"/>
      <c r="BY170" s="20" t="n"/>
    </row>
    <row r="171">
      <c r="A171" s="19">
        <f>IF($D171="","",COUNTA($D$11:$D171))</f>
        <v/>
      </c>
      <c r="B171" s="19">
        <f>IF($BX171&lt;&gt;"",$BX171,IF($D171="","",IFERROR(INDEX('BAZA PRAC'!$A$4:$A$61,MATCH($D171,'BAZA PRAC'!$D$4:$D$61,0)),"")))</f>
        <v/>
      </c>
      <c r="C171" s="20" t="n"/>
      <c r="D171" s="21" t="n"/>
      <c r="E171" s="19">
        <f>IF($BY171&lt;&gt;"",$BY171,IF($D171="","",IFERROR(INDEX('BAZA PRAC'!$E$4:$E$61,MATCH($D171,'BAZA PRAC'!$D$4:$D$61,0)),"")))</f>
        <v/>
      </c>
      <c r="F171" s="22" t="n"/>
      <c r="G171" s="23" t="n"/>
      <c r="H171" s="23" t="n"/>
      <c r="I171" s="23" t="n"/>
      <c r="J171" s="24">
        <f>IF($D171="","",N(G171)+N(H171)+N(I171))</f>
        <v/>
      </c>
      <c r="K171" s="24">
        <f>IF($D171="","",N(F171)*J171)</f>
        <v/>
      </c>
      <c r="L171" s="25" t="n"/>
      <c r="M171" s="24">
        <f>IF($D171="","",K171*(1-N(L171)))</f>
        <v/>
      </c>
      <c r="N171" s="21" t="n"/>
      <c r="P171" s="26">
        <f>IFERROR(VLOOKUP($C171,USTAWIENIA!$E$2:$H$8,3,FALSE),4)</f>
        <v/>
      </c>
      <c r="Q171" s="26">
        <f>IFERROR(VLOOKUP($C171,USTAWIENIA!$E$2:$H$8,4,FALSE),58)</f>
        <v/>
      </c>
      <c r="R171" s="26">
        <f>IF(1&lt;=$Q171,INDEX('BAZA PRAC'!$D$4:$D$61,$P171-4+1),"")</f>
        <v/>
      </c>
      <c r="S171" s="26">
        <f>IF(2&lt;=$Q171,INDEX('BAZA PRAC'!$D$4:$D$61,$P171-4+2),"")</f>
        <v/>
      </c>
      <c r="T171" s="26">
        <f>IF(3&lt;=$Q171,INDEX('BAZA PRAC'!$D$4:$D$61,$P171-4+3),"")</f>
        <v/>
      </c>
      <c r="U171" s="26">
        <f>IF(4&lt;=$Q171,INDEX('BAZA PRAC'!$D$4:$D$61,$P171-4+4),"")</f>
        <v/>
      </c>
      <c r="V171" s="26">
        <f>IF(5&lt;=$Q171,INDEX('BAZA PRAC'!$D$4:$D$61,$P171-4+5),"")</f>
        <v/>
      </c>
      <c r="W171" s="26">
        <f>IF(6&lt;=$Q171,INDEX('BAZA PRAC'!$D$4:$D$61,$P171-4+6),"")</f>
        <v/>
      </c>
      <c r="X171" s="26">
        <f>IF(7&lt;=$Q171,INDEX('BAZA PRAC'!$D$4:$D$61,$P171-4+7),"")</f>
        <v/>
      </c>
      <c r="Y171" s="26">
        <f>IF(8&lt;=$Q171,INDEX('BAZA PRAC'!$D$4:$D$61,$P171-4+8),"")</f>
        <v/>
      </c>
      <c r="Z171" s="26">
        <f>IF(9&lt;=$Q171,INDEX('BAZA PRAC'!$D$4:$D$61,$P171-4+9),"")</f>
        <v/>
      </c>
      <c r="AA171" s="26">
        <f>IF(10&lt;=$Q171,INDEX('BAZA PRAC'!$D$4:$D$61,$P171-4+10),"")</f>
        <v/>
      </c>
      <c r="AB171" s="26">
        <f>IF(11&lt;=$Q171,INDEX('BAZA PRAC'!$D$4:$D$61,$P171-4+11),"")</f>
        <v/>
      </c>
      <c r="AC171" s="26">
        <f>IF(12&lt;=$Q171,INDEX('BAZA PRAC'!$D$4:$D$61,$P171-4+12),"")</f>
        <v/>
      </c>
      <c r="AD171" s="26">
        <f>IF(13&lt;=$Q171,INDEX('BAZA PRAC'!$D$4:$D$61,$P171-4+13),"")</f>
        <v/>
      </c>
      <c r="AE171" s="26">
        <f>IF(14&lt;=$Q171,INDEX('BAZA PRAC'!$D$4:$D$61,$P171-4+14),"")</f>
        <v/>
      </c>
      <c r="AF171" s="26">
        <f>IF(15&lt;=$Q171,INDEX('BAZA PRAC'!$D$4:$D$61,$P171-4+15),"")</f>
        <v/>
      </c>
      <c r="AG171" s="26">
        <f>IF(16&lt;=$Q171,INDEX('BAZA PRAC'!$D$4:$D$61,$P171-4+16),"")</f>
        <v/>
      </c>
      <c r="AH171" s="26">
        <f>IF(17&lt;=$Q171,INDEX('BAZA PRAC'!$D$4:$D$61,$P171-4+17),"")</f>
        <v/>
      </c>
      <c r="AI171" s="26">
        <f>IF(18&lt;=$Q171,INDEX('BAZA PRAC'!$D$4:$D$61,$P171-4+18),"")</f>
        <v/>
      </c>
      <c r="AJ171" s="26">
        <f>IF(19&lt;=$Q171,INDEX('BAZA PRAC'!$D$4:$D$61,$P171-4+19),"")</f>
        <v/>
      </c>
      <c r="AK171" s="26">
        <f>IF(20&lt;=$Q171,INDEX('BAZA PRAC'!$D$4:$D$61,$P171-4+20),"")</f>
        <v/>
      </c>
      <c r="AL171" s="26">
        <f>IF(21&lt;=$Q171,INDEX('BAZA PRAC'!$D$4:$D$61,$P171-4+21),"")</f>
        <v/>
      </c>
      <c r="AM171" s="26">
        <f>IF(22&lt;=$Q171,INDEX('BAZA PRAC'!$D$4:$D$61,$P171-4+22),"")</f>
        <v/>
      </c>
      <c r="AN171" s="26">
        <f>IF(23&lt;=$Q171,INDEX('BAZA PRAC'!$D$4:$D$61,$P171-4+23),"")</f>
        <v/>
      </c>
      <c r="AO171" s="26">
        <f>IF(24&lt;=$Q171,INDEX('BAZA PRAC'!$D$4:$D$61,$P171-4+24),"")</f>
        <v/>
      </c>
      <c r="AP171" s="26">
        <f>IF(25&lt;=$Q171,INDEX('BAZA PRAC'!$D$4:$D$61,$P171-4+25),"")</f>
        <v/>
      </c>
      <c r="AQ171" s="26">
        <f>IF(26&lt;=$Q171,INDEX('BAZA PRAC'!$D$4:$D$61,$P171-4+26),"")</f>
        <v/>
      </c>
      <c r="AR171" s="26">
        <f>IF(27&lt;=$Q171,INDEX('BAZA PRAC'!$D$4:$D$61,$P171-4+27),"")</f>
        <v/>
      </c>
      <c r="AS171" s="26">
        <f>IF(28&lt;=$Q171,INDEX('BAZA PRAC'!$D$4:$D$61,$P171-4+28),"")</f>
        <v/>
      </c>
      <c r="AT171" s="26">
        <f>IF(29&lt;=$Q171,INDEX('BAZA PRAC'!$D$4:$D$61,$P171-4+29),"")</f>
        <v/>
      </c>
      <c r="AU171" s="26">
        <f>IF(30&lt;=$Q171,INDEX('BAZA PRAC'!$D$4:$D$61,$P171-4+30),"")</f>
        <v/>
      </c>
      <c r="AV171" s="26">
        <f>IF(31&lt;=$Q171,INDEX('BAZA PRAC'!$D$4:$D$61,$P171-4+31),"")</f>
        <v/>
      </c>
      <c r="AW171" s="26">
        <f>IF(32&lt;=$Q171,INDEX('BAZA PRAC'!$D$4:$D$61,$P171-4+32),"")</f>
        <v/>
      </c>
      <c r="AX171" s="26">
        <f>IF(33&lt;=$Q171,INDEX('BAZA PRAC'!$D$4:$D$61,$P171-4+33),"")</f>
        <v/>
      </c>
      <c r="AY171" s="26">
        <f>IF(34&lt;=$Q171,INDEX('BAZA PRAC'!$D$4:$D$61,$P171-4+34),"")</f>
        <v/>
      </c>
      <c r="AZ171" s="26">
        <f>IF(35&lt;=$Q171,INDEX('BAZA PRAC'!$D$4:$D$61,$P171-4+35),"")</f>
        <v/>
      </c>
      <c r="BA171" s="26">
        <f>IF(36&lt;=$Q171,INDEX('BAZA PRAC'!$D$4:$D$61,$P171-4+36),"")</f>
        <v/>
      </c>
      <c r="BB171" s="26">
        <f>IF(37&lt;=$Q171,INDEX('BAZA PRAC'!$D$4:$D$61,$P171-4+37),"")</f>
        <v/>
      </c>
      <c r="BC171" s="26">
        <f>IF(38&lt;=$Q171,INDEX('BAZA PRAC'!$D$4:$D$61,$P171-4+38),"")</f>
        <v/>
      </c>
      <c r="BD171" s="26">
        <f>IF(39&lt;=$Q171,INDEX('BAZA PRAC'!$D$4:$D$61,$P171-4+39),"")</f>
        <v/>
      </c>
      <c r="BE171" s="26">
        <f>IF(40&lt;=$Q171,INDEX('BAZA PRAC'!$D$4:$D$61,$P171-4+40),"")</f>
        <v/>
      </c>
      <c r="BF171" s="26">
        <f>IF(41&lt;=$Q171,INDEX('BAZA PRAC'!$D$4:$D$61,$P171-4+41),"")</f>
        <v/>
      </c>
      <c r="BG171" s="26">
        <f>IF(42&lt;=$Q171,INDEX('BAZA PRAC'!$D$4:$D$61,$P171-4+42),"")</f>
        <v/>
      </c>
      <c r="BH171" s="26">
        <f>IF(43&lt;=$Q171,INDEX('BAZA PRAC'!$D$4:$D$61,$P171-4+43),"")</f>
        <v/>
      </c>
      <c r="BI171" s="26">
        <f>IF(44&lt;=$Q171,INDEX('BAZA PRAC'!$D$4:$D$61,$P171-4+44),"")</f>
        <v/>
      </c>
      <c r="BJ171" s="26">
        <f>IF(45&lt;=$Q171,INDEX('BAZA PRAC'!$D$4:$D$61,$P171-4+45),"")</f>
        <v/>
      </c>
      <c r="BK171" s="26">
        <f>IF(46&lt;=$Q171,INDEX('BAZA PRAC'!$D$4:$D$61,$P171-4+46),"")</f>
        <v/>
      </c>
      <c r="BL171" s="26">
        <f>IF(47&lt;=$Q171,INDEX('BAZA PRAC'!$D$4:$D$61,$P171-4+47),"")</f>
        <v/>
      </c>
      <c r="BM171" s="26">
        <f>IF(48&lt;=$Q171,INDEX('BAZA PRAC'!$D$4:$D$61,$P171-4+48),"")</f>
        <v/>
      </c>
      <c r="BN171" s="26">
        <f>IF(49&lt;=$Q171,INDEX('BAZA PRAC'!$D$4:$D$61,$P171-4+49),"")</f>
        <v/>
      </c>
      <c r="BO171" s="26">
        <f>IF(50&lt;=$Q171,INDEX('BAZA PRAC'!$D$4:$D$61,$P171-4+50),"")</f>
        <v/>
      </c>
      <c r="BP171" s="26">
        <f>IF(51&lt;=$Q171,INDEX('BAZA PRAC'!$D$4:$D$61,$P171-4+51),"")</f>
        <v/>
      </c>
      <c r="BQ171" s="26">
        <f>IF(52&lt;=$Q171,INDEX('BAZA PRAC'!$D$4:$D$61,$P171-4+52),"")</f>
        <v/>
      </c>
      <c r="BR171" s="26">
        <f>IF(53&lt;=$Q171,INDEX('BAZA PRAC'!$D$4:$D$61,$P171-4+53),"")</f>
        <v/>
      </c>
      <c r="BS171" s="26">
        <f>IF(54&lt;=$Q171,INDEX('BAZA PRAC'!$D$4:$D$61,$P171-4+54),"")</f>
        <v/>
      </c>
      <c r="BT171" s="26">
        <f>IF(55&lt;=$Q171,INDEX('BAZA PRAC'!$D$4:$D$61,$P171-4+55),"")</f>
        <v/>
      </c>
      <c r="BU171" s="26">
        <f>IF(56&lt;=$Q171,INDEX('BAZA PRAC'!$D$4:$D$61,$P171-4+56),"")</f>
        <v/>
      </c>
      <c r="BV171" s="26">
        <f>IF(57&lt;=$Q171,INDEX('BAZA PRAC'!$D$4:$D$61,$P171-4+57),"")</f>
        <v/>
      </c>
      <c r="BW171" s="26">
        <f>IF(58&lt;=$Q171,INDEX('BAZA PRAC'!$D$4:$D$61,$P171-4+58),"")</f>
        <v/>
      </c>
      <c r="BX171" s="20" t="n"/>
      <c r="BY171" s="20" t="n"/>
    </row>
    <row r="172">
      <c r="A172" s="27">
        <f>IF($D172="","",COUNTA($D$11:$D172))</f>
        <v/>
      </c>
      <c r="B172" s="27">
        <f>IF($BX172&lt;&gt;"",$BX172,IF($D172="","",IFERROR(INDEX('BAZA PRAC'!$A$4:$A$61,MATCH($D172,'BAZA PRAC'!$D$4:$D$61,0)),"")))</f>
        <v/>
      </c>
      <c r="C172" s="20" t="n"/>
      <c r="D172" s="21" t="n"/>
      <c r="E172" s="27">
        <f>IF($BY172&lt;&gt;"",$BY172,IF($D172="","",IFERROR(INDEX('BAZA PRAC'!$E$4:$E$61,MATCH($D172,'BAZA PRAC'!$D$4:$D$61,0)),"")))</f>
        <v/>
      </c>
      <c r="F172" s="22" t="n"/>
      <c r="G172" s="23" t="n"/>
      <c r="H172" s="23" t="n"/>
      <c r="I172" s="23" t="n"/>
      <c r="J172" s="28">
        <f>IF($D172="","",N(G172)+N(H172)+N(I172))</f>
        <v/>
      </c>
      <c r="K172" s="28">
        <f>IF($D172="","",N(F172)*J172)</f>
        <v/>
      </c>
      <c r="L172" s="25" t="n"/>
      <c r="M172" s="28">
        <f>IF($D172="","",K172*(1-N(L172)))</f>
        <v/>
      </c>
      <c r="N172" s="21" t="n"/>
      <c r="P172" s="26">
        <f>IFERROR(VLOOKUP($C172,USTAWIENIA!$E$2:$H$8,3,FALSE),4)</f>
        <v/>
      </c>
      <c r="Q172" s="26">
        <f>IFERROR(VLOOKUP($C172,USTAWIENIA!$E$2:$H$8,4,FALSE),58)</f>
        <v/>
      </c>
      <c r="R172" s="26">
        <f>IF(1&lt;=$Q172,INDEX('BAZA PRAC'!$D$4:$D$61,$P172-4+1),"")</f>
        <v/>
      </c>
      <c r="S172" s="26">
        <f>IF(2&lt;=$Q172,INDEX('BAZA PRAC'!$D$4:$D$61,$P172-4+2),"")</f>
        <v/>
      </c>
      <c r="T172" s="26">
        <f>IF(3&lt;=$Q172,INDEX('BAZA PRAC'!$D$4:$D$61,$P172-4+3),"")</f>
        <v/>
      </c>
      <c r="U172" s="26">
        <f>IF(4&lt;=$Q172,INDEX('BAZA PRAC'!$D$4:$D$61,$P172-4+4),"")</f>
        <v/>
      </c>
      <c r="V172" s="26">
        <f>IF(5&lt;=$Q172,INDEX('BAZA PRAC'!$D$4:$D$61,$P172-4+5),"")</f>
        <v/>
      </c>
      <c r="W172" s="26">
        <f>IF(6&lt;=$Q172,INDEX('BAZA PRAC'!$D$4:$D$61,$P172-4+6),"")</f>
        <v/>
      </c>
      <c r="X172" s="26">
        <f>IF(7&lt;=$Q172,INDEX('BAZA PRAC'!$D$4:$D$61,$P172-4+7),"")</f>
        <v/>
      </c>
      <c r="Y172" s="26">
        <f>IF(8&lt;=$Q172,INDEX('BAZA PRAC'!$D$4:$D$61,$P172-4+8),"")</f>
        <v/>
      </c>
      <c r="Z172" s="26">
        <f>IF(9&lt;=$Q172,INDEX('BAZA PRAC'!$D$4:$D$61,$P172-4+9),"")</f>
        <v/>
      </c>
      <c r="AA172" s="26">
        <f>IF(10&lt;=$Q172,INDEX('BAZA PRAC'!$D$4:$D$61,$P172-4+10),"")</f>
        <v/>
      </c>
      <c r="AB172" s="26">
        <f>IF(11&lt;=$Q172,INDEX('BAZA PRAC'!$D$4:$D$61,$P172-4+11),"")</f>
        <v/>
      </c>
      <c r="AC172" s="26">
        <f>IF(12&lt;=$Q172,INDEX('BAZA PRAC'!$D$4:$D$61,$P172-4+12),"")</f>
        <v/>
      </c>
      <c r="AD172" s="26">
        <f>IF(13&lt;=$Q172,INDEX('BAZA PRAC'!$D$4:$D$61,$P172-4+13),"")</f>
        <v/>
      </c>
      <c r="AE172" s="26">
        <f>IF(14&lt;=$Q172,INDEX('BAZA PRAC'!$D$4:$D$61,$P172-4+14),"")</f>
        <v/>
      </c>
      <c r="AF172" s="26">
        <f>IF(15&lt;=$Q172,INDEX('BAZA PRAC'!$D$4:$D$61,$P172-4+15),"")</f>
        <v/>
      </c>
      <c r="AG172" s="26">
        <f>IF(16&lt;=$Q172,INDEX('BAZA PRAC'!$D$4:$D$61,$P172-4+16),"")</f>
        <v/>
      </c>
      <c r="AH172" s="26">
        <f>IF(17&lt;=$Q172,INDEX('BAZA PRAC'!$D$4:$D$61,$P172-4+17),"")</f>
        <v/>
      </c>
      <c r="AI172" s="26">
        <f>IF(18&lt;=$Q172,INDEX('BAZA PRAC'!$D$4:$D$61,$P172-4+18),"")</f>
        <v/>
      </c>
      <c r="AJ172" s="26">
        <f>IF(19&lt;=$Q172,INDEX('BAZA PRAC'!$D$4:$D$61,$P172-4+19),"")</f>
        <v/>
      </c>
      <c r="AK172" s="26">
        <f>IF(20&lt;=$Q172,INDEX('BAZA PRAC'!$D$4:$D$61,$P172-4+20),"")</f>
        <v/>
      </c>
      <c r="AL172" s="26">
        <f>IF(21&lt;=$Q172,INDEX('BAZA PRAC'!$D$4:$D$61,$P172-4+21),"")</f>
        <v/>
      </c>
      <c r="AM172" s="26">
        <f>IF(22&lt;=$Q172,INDEX('BAZA PRAC'!$D$4:$D$61,$P172-4+22),"")</f>
        <v/>
      </c>
      <c r="AN172" s="26">
        <f>IF(23&lt;=$Q172,INDEX('BAZA PRAC'!$D$4:$D$61,$P172-4+23),"")</f>
        <v/>
      </c>
      <c r="AO172" s="26">
        <f>IF(24&lt;=$Q172,INDEX('BAZA PRAC'!$D$4:$D$61,$P172-4+24),"")</f>
        <v/>
      </c>
      <c r="AP172" s="26">
        <f>IF(25&lt;=$Q172,INDEX('BAZA PRAC'!$D$4:$D$61,$P172-4+25),"")</f>
        <v/>
      </c>
      <c r="AQ172" s="26">
        <f>IF(26&lt;=$Q172,INDEX('BAZA PRAC'!$D$4:$D$61,$P172-4+26),"")</f>
        <v/>
      </c>
      <c r="AR172" s="26">
        <f>IF(27&lt;=$Q172,INDEX('BAZA PRAC'!$D$4:$D$61,$P172-4+27),"")</f>
        <v/>
      </c>
      <c r="AS172" s="26">
        <f>IF(28&lt;=$Q172,INDEX('BAZA PRAC'!$D$4:$D$61,$P172-4+28),"")</f>
        <v/>
      </c>
      <c r="AT172" s="26">
        <f>IF(29&lt;=$Q172,INDEX('BAZA PRAC'!$D$4:$D$61,$P172-4+29),"")</f>
        <v/>
      </c>
      <c r="AU172" s="26">
        <f>IF(30&lt;=$Q172,INDEX('BAZA PRAC'!$D$4:$D$61,$P172-4+30),"")</f>
        <v/>
      </c>
      <c r="AV172" s="26">
        <f>IF(31&lt;=$Q172,INDEX('BAZA PRAC'!$D$4:$D$61,$P172-4+31),"")</f>
        <v/>
      </c>
      <c r="AW172" s="26">
        <f>IF(32&lt;=$Q172,INDEX('BAZA PRAC'!$D$4:$D$61,$P172-4+32),"")</f>
        <v/>
      </c>
      <c r="AX172" s="26">
        <f>IF(33&lt;=$Q172,INDEX('BAZA PRAC'!$D$4:$D$61,$P172-4+33),"")</f>
        <v/>
      </c>
      <c r="AY172" s="26">
        <f>IF(34&lt;=$Q172,INDEX('BAZA PRAC'!$D$4:$D$61,$P172-4+34),"")</f>
        <v/>
      </c>
      <c r="AZ172" s="26">
        <f>IF(35&lt;=$Q172,INDEX('BAZA PRAC'!$D$4:$D$61,$P172-4+35),"")</f>
        <v/>
      </c>
      <c r="BA172" s="26">
        <f>IF(36&lt;=$Q172,INDEX('BAZA PRAC'!$D$4:$D$61,$P172-4+36),"")</f>
        <v/>
      </c>
      <c r="BB172" s="26">
        <f>IF(37&lt;=$Q172,INDEX('BAZA PRAC'!$D$4:$D$61,$P172-4+37),"")</f>
        <v/>
      </c>
      <c r="BC172" s="26">
        <f>IF(38&lt;=$Q172,INDEX('BAZA PRAC'!$D$4:$D$61,$P172-4+38),"")</f>
        <v/>
      </c>
      <c r="BD172" s="26">
        <f>IF(39&lt;=$Q172,INDEX('BAZA PRAC'!$D$4:$D$61,$P172-4+39),"")</f>
        <v/>
      </c>
      <c r="BE172" s="26">
        <f>IF(40&lt;=$Q172,INDEX('BAZA PRAC'!$D$4:$D$61,$P172-4+40),"")</f>
        <v/>
      </c>
      <c r="BF172" s="26">
        <f>IF(41&lt;=$Q172,INDEX('BAZA PRAC'!$D$4:$D$61,$P172-4+41),"")</f>
        <v/>
      </c>
      <c r="BG172" s="26">
        <f>IF(42&lt;=$Q172,INDEX('BAZA PRAC'!$D$4:$D$61,$P172-4+42),"")</f>
        <v/>
      </c>
      <c r="BH172" s="26">
        <f>IF(43&lt;=$Q172,INDEX('BAZA PRAC'!$D$4:$D$61,$P172-4+43),"")</f>
        <v/>
      </c>
      <c r="BI172" s="26">
        <f>IF(44&lt;=$Q172,INDEX('BAZA PRAC'!$D$4:$D$61,$P172-4+44),"")</f>
        <v/>
      </c>
      <c r="BJ172" s="26">
        <f>IF(45&lt;=$Q172,INDEX('BAZA PRAC'!$D$4:$D$61,$P172-4+45),"")</f>
        <v/>
      </c>
      <c r="BK172" s="26">
        <f>IF(46&lt;=$Q172,INDEX('BAZA PRAC'!$D$4:$D$61,$P172-4+46),"")</f>
        <v/>
      </c>
      <c r="BL172" s="26">
        <f>IF(47&lt;=$Q172,INDEX('BAZA PRAC'!$D$4:$D$61,$P172-4+47),"")</f>
        <v/>
      </c>
      <c r="BM172" s="26">
        <f>IF(48&lt;=$Q172,INDEX('BAZA PRAC'!$D$4:$D$61,$P172-4+48),"")</f>
        <v/>
      </c>
      <c r="BN172" s="26">
        <f>IF(49&lt;=$Q172,INDEX('BAZA PRAC'!$D$4:$D$61,$P172-4+49),"")</f>
        <v/>
      </c>
      <c r="BO172" s="26">
        <f>IF(50&lt;=$Q172,INDEX('BAZA PRAC'!$D$4:$D$61,$P172-4+50),"")</f>
        <v/>
      </c>
      <c r="BP172" s="26">
        <f>IF(51&lt;=$Q172,INDEX('BAZA PRAC'!$D$4:$D$61,$P172-4+51),"")</f>
        <v/>
      </c>
      <c r="BQ172" s="26">
        <f>IF(52&lt;=$Q172,INDEX('BAZA PRAC'!$D$4:$D$61,$P172-4+52),"")</f>
        <v/>
      </c>
      <c r="BR172" s="26">
        <f>IF(53&lt;=$Q172,INDEX('BAZA PRAC'!$D$4:$D$61,$P172-4+53),"")</f>
        <v/>
      </c>
      <c r="BS172" s="26">
        <f>IF(54&lt;=$Q172,INDEX('BAZA PRAC'!$D$4:$D$61,$P172-4+54),"")</f>
        <v/>
      </c>
      <c r="BT172" s="26">
        <f>IF(55&lt;=$Q172,INDEX('BAZA PRAC'!$D$4:$D$61,$P172-4+55),"")</f>
        <v/>
      </c>
      <c r="BU172" s="26">
        <f>IF(56&lt;=$Q172,INDEX('BAZA PRAC'!$D$4:$D$61,$P172-4+56),"")</f>
        <v/>
      </c>
      <c r="BV172" s="26">
        <f>IF(57&lt;=$Q172,INDEX('BAZA PRAC'!$D$4:$D$61,$P172-4+57),"")</f>
        <v/>
      </c>
      <c r="BW172" s="26">
        <f>IF(58&lt;=$Q172,INDEX('BAZA PRAC'!$D$4:$D$61,$P172-4+58),"")</f>
        <v/>
      </c>
      <c r="BX172" s="20" t="n"/>
      <c r="BY172" s="20" t="n"/>
    </row>
    <row r="173">
      <c r="A173" s="19">
        <f>IF($D173="","",COUNTA($D$11:$D173))</f>
        <v/>
      </c>
      <c r="B173" s="19">
        <f>IF($BX173&lt;&gt;"",$BX173,IF($D173="","",IFERROR(INDEX('BAZA PRAC'!$A$4:$A$61,MATCH($D173,'BAZA PRAC'!$D$4:$D$61,0)),"")))</f>
        <v/>
      </c>
      <c r="C173" s="20" t="n"/>
      <c r="D173" s="21" t="n"/>
      <c r="E173" s="19">
        <f>IF($BY173&lt;&gt;"",$BY173,IF($D173="","",IFERROR(INDEX('BAZA PRAC'!$E$4:$E$61,MATCH($D173,'BAZA PRAC'!$D$4:$D$61,0)),"")))</f>
        <v/>
      </c>
      <c r="F173" s="22" t="n"/>
      <c r="G173" s="23" t="n"/>
      <c r="H173" s="23" t="n"/>
      <c r="I173" s="23" t="n"/>
      <c r="J173" s="24">
        <f>IF($D173="","",N(G173)+N(H173)+N(I173))</f>
        <v/>
      </c>
      <c r="K173" s="24">
        <f>IF($D173="","",N(F173)*J173)</f>
        <v/>
      </c>
      <c r="L173" s="25" t="n"/>
      <c r="M173" s="24">
        <f>IF($D173="","",K173*(1-N(L173)))</f>
        <v/>
      </c>
      <c r="N173" s="21" t="n"/>
      <c r="P173" s="26">
        <f>IFERROR(VLOOKUP($C173,USTAWIENIA!$E$2:$H$8,3,FALSE),4)</f>
        <v/>
      </c>
      <c r="Q173" s="26">
        <f>IFERROR(VLOOKUP($C173,USTAWIENIA!$E$2:$H$8,4,FALSE),58)</f>
        <v/>
      </c>
      <c r="R173" s="26">
        <f>IF(1&lt;=$Q173,INDEX('BAZA PRAC'!$D$4:$D$61,$P173-4+1),"")</f>
        <v/>
      </c>
      <c r="S173" s="26">
        <f>IF(2&lt;=$Q173,INDEX('BAZA PRAC'!$D$4:$D$61,$P173-4+2),"")</f>
        <v/>
      </c>
      <c r="T173" s="26">
        <f>IF(3&lt;=$Q173,INDEX('BAZA PRAC'!$D$4:$D$61,$P173-4+3),"")</f>
        <v/>
      </c>
      <c r="U173" s="26">
        <f>IF(4&lt;=$Q173,INDEX('BAZA PRAC'!$D$4:$D$61,$P173-4+4),"")</f>
        <v/>
      </c>
      <c r="V173" s="26">
        <f>IF(5&lt;=$Q173,INDEX('BAZA PRAC'!$D$4:$D$61,$P173-4+5),"")</f>
        <v/>
      </c>
      <c r="W173" s="26">
        <f>IF(6&lt;=$Q173,INDEX('BAZA PRAC'!$D$4:$D$61,$P173-4+6),"")</f>
        <v/>
      </c>
      <c r="X173" s="26">
        <f>IF(7&lt;=$Q173,INDEX('BAZA PRAC'!$D$4:$D$61,$P173-4+7),"")</f>
        <v/>
      </c>
      <c r="Y173" s="26">
        <f>IF(8&lt;=$Q173,INDEX('BAZA PRAC'!$D$4:$D$61,$P173-4+8),"")</f>
        <v/>
      </c>
      <c r="Z173" s="26">
        <f>IF(9&lt;=$Q173,INDEX('BAZA PRAC'!$D$4:$D$61,$P173-4+9),"")</f>
        <v/>
      </c>
      <c r="AA173" s="26">
        <f>IF(10&lt;=$Q173,INDEX('BAZA PRAC'!$D$4:$D$61,$P173-4+10),"")</f>
        <v/>
      </c>
      <c r="AB173" s="26">
        <f>IF(11&lt;=$Q173,INDEX('BAZA PRAC'!$D$4:$D$61,$P173-4+11),"")</f>
        <v/>
      </c>
      <c r="AC173" s="26">
        <f>IF(12&lt;=$Q173,INDEX('BAZA PRAC'!$D$4:$D$61,$P173-4+12),"")</f>
        <v/>
      </c>
      <c r="AD173" s="26">
        <f>IF(13&lt;=$Q173,INDEX('BAZA PRAC'!$D$4:$D$61,$P173-4+13),"")</f>
        <v/>
      </c>
      <c r="AE173" s="26">
        <f>IF(14&lt;=$Q173,INDEX('BAZA PRAC'!$D$4:$D$61,$P173-4+14),"")</f>
        <v/>
      </c>
      <c r="AF173" s="26">
        <f>IF(15&lt;=$Q173,INDEX('BAZA PRAC'!$D$4:$D$61,$P173-4+15),"")</f>
        <v/>
      </c>
      <c r="AG173" s="26">
        <f>IF(16&lt;=$Q173,INDEX('BAZA PRAC'!$D$4:$D$61,$P173-4+16),"")</f>
        <v/>
      </c>
      <c r="AH173" s="26">
        <f>IF(17&lt;=$Q173,INDEX('BAZA PRAC'!$D$4:$D$61,$P173-4+17),"")</f>
        <v/>
      </c>
      <c r="AI173" s="26">
        <f>IF(18&lt;=$Q173,INDEX('BAZA PRAC'!$D$4:$D$61,$P173-4+18),"")</f>
        <v/>
      </c>
      <c r="AJ173" s="26">
        <f>IF(19&lt;=$Q173,INDEX('BAZA PRAC'!$D$4:$D$61,$P173-4+19),"")</f>
        <v/>
      </c>
      <c r="AK173" s="26">
        <f>IF(20&lt;=$Q173,INDEX('BAZA PRAC'!$D$4:$D$61,$P173-4+20),"")</f>
        <v/>
      </c>
      <c r="AL173" s="26">
        <f>IF(21&lt;=$Q173,INDEX('BAZA PRAC'!$D$4:$D$61,$P173-4+21),"")</f>
        <v/>
      </c>
      <c r="AM173" s="26">
        <f>IF(22&lt;=$Q173,INDEX('BAZA PRAC'!$D$4:$D$61,$P173-4+22),"")</f>
        <v/>
      </c>
      <c r="AN173" s="26">
        <f>IF(23&lt;=$Q173,INDEX('BAZA PRAC'!$D$4:$D$61,$P173-4+23),"")</f>
        <v/>
      </c>
      <c r="AO173" s="26">
        <f>IF(24&lt;=$Q173,INDEX('BAZA PRAC'!$D$4:$D$61,$P173-4+24),"")</f>
        <v/>
      </c>
      <c r="AP173" s="26">
        <f>IF(25&lt;=$Q173,INDEX('BAZA PRAC'!$D$4:$D$61,$P173-4+25),"")</f>
        <v/>
      </c>
      <c r="AQ173" s="26">
        <f>IF(26&lt;=$Q173,INDEX('BAZA PRAC'!$D$4:$D$61,$P173-4+26),"")</f>
        <v/>
      </c>
      <c r="AR173" s="26">
        <f>IF(27&lt;=$Q173,INDEX('BAZA PRAC'!$D$4:$D$61,$P173-4+27),"")</f>
        <v/>
      </c>
      <c r="AS173" s="26">
        <f>IF(28&lt;=$Q173,INDEX('BAZA PRAC'!$D$4:$D$61,$P173-4+28),"")</f>
        <v/>
      </c>
      <c r="AT173" s="26">
        <f>IF(29&lt;=$Q173,INDEX('BAZA PRAC'!$D$4:$D$61,$P173-4+29),"")</f>
        <v/>
      </c>
      <c r="AU173" s="26">
        <f>IF(30&lt;=$Q173,INDEX('BAZA PRAC'!$D$4:$D$61,$P173-4+30),"")</f>
        <v/>
      </c>
      <c r="AV173" s="26">
        <f>IF(31&lt;=$Q173,INDEX('BAZA PRAC'!$D$4:$D$61,$P173-4+31),"")</f>
        <v/>
      </c>
      <c r="AW173" s="26">
        <f>IF(32&lt;=$Q173,INDEX('BAZA PRAC'!$D$4:$D$61,$P173-4+32),"")</f>
        <v/>
      </c>
      <c r="AX173" s="26">
        <f>IF(33&lt;=$Q173,INDEX('BAZA PRAC'!$D$4:$D$61,$P173-4+33),"")</f>
        <v/>
      </c>
      <c r="AY173" s="26">
        <f>IF(34&lt;=$Q173,INDEX('BAZA PRAC'!$D$4:$D$61,$P173-4+34),"")</f>
        <v/>
      </c>
      <c r="AZ173" s="26">
        <f>IF(35&lt;=$Q173,INDEX('BAZA PRAC'!$D$4:$D$61,$P173-4+35),"")</f>
        <v/>
      </c>
      <c r="BA173" s="26">
        <f>IF(36&lt;=$Q173,INDEX('BAZA PRAC'!$D$4:$D$61,$P173-4+36),"")</f>
        <v/>
      </c>
      <c r="BB173" s="26">
        <f>IF(37&lt;=$Q173,INDEX('BAZA PRAC'!$D$4:$D$61,$P173-4+37),"")</f>
        <v/>
      </c>
      <c r="BC173" s="26">
        <f>IF(38&lt;=$Q173,INDEX('BAZA PRAC'!$D$4:$D$61,$P173-4+38),"")</f>
        <v/>
      </c>
      <c r="BD173" s="26">
        <f>IF(39&lt;=$Q173,INDEX('BAZA PRAC'!$D$4:$D$61,$P173-4+39),"")</f>
        <v/>
      </c>
      <c r="BE173" s="26">
        <f>IF(40&lt;=$Q173,INDEX('BAZA PRAC'!$D$4:$D$61,$P173-4+40),"")</f>
        <v/>
      </c>
      <c r="BF173" s="26">
        <f>IF(41&lt;=$Q173,INDEX('BAZA PRAC'!$D$4:$D$61,$P173-4+41),"")</f>
        <v/>
      </c>
      <c r="BG173" s="26">
        <f>IF(42&lt;=$Q173,INDEX('BAZA PRAC'!$D$4:$D$61,$P173-4+42),"")</f>
        <v/>
      </c>
      <c r="BH173" s="26">
        <f>IF(43&lt;=$Q173,INDEX('BAZA PRAC'!$D$4:$D$61,$P173-4+43),"")</f>
        <v/>
      </c>
      <c r="BI173" s="26">
        <f>IF(44&lt;=$Q173,INDEX('BAZA PRAC'!$D$4:$D$61,$P173-4+44),"")</f>
        <v/>
      </c>
      <c r="BJ173" s="26">
        <f>IF(45&lt;=$Q173,INDEX('BAZA PRAC'!$D$4:$D$61,$P173-4+45),"")</f>
        <v/>
      </c>
      <c r="BK173" s="26">
        <f>IF(46&lt;=$Q173,INDEX('BAZA PRAC'!$D$4:$D$61,$P173-4+46),"")</f>
        <v/>
      </c>
      <c r="BL173" s="26">
        <f>IF(47&lt;=$Q173,INDEX('BAZA PRAC'!$D$4:$D$61,$P173-4+47),"")</f>
        <v/>
      </c>
      <c r="BM173" s="26">
        <f>IF(48&lt;=$Q173,INDEX('BAZA PRAC'!$D$4:$D$61,$P173-4+48),"")</f>
        <v/>
      </c>
      <c r="BN173" s="26">
        <f>IF(49&lt;=$Q173,INDEX('BAZA PRAC'!$D$4:$D$61,$P173-4+49),"")</f>
        <v/>
      </c>
      <c r="BO173" s="26">
        <f>IF(50&lt;=$Q173,INDEX('BAZA PRAC'!$D$4:$D$61,$P173-4+50),"")</f>
        <v/>
      </c>
      <c r="BP173" s="26">
        <f>IF(51&lt;=$Q173,INDEX('BAZA PRAC'!$D$4:$D$61,$P173-4+51),"")</f>
        <v/>
      </c>
      <c r="BQ173" s="26">
        <f>IF(52&lt;=$Q173,INDEX('BAZA PRAC'!$D$4:$D$61,$P173-4+52),"")</f>
        <v/>
      </c>
      <c r="BR173" s="26">
        <f>IF(53&lt;=$Q173,INDEX('BAZA PRAC'!$D$4:$D$61,$P173-4+53),"")</f>
        <v/>
      </c>
      <c r="BS173" s="26">
        <f>IF(54&lt;=$Q173,INDEX('BAZA PRAC'!$D$4:$D$61,$P173-4+54),"")</f>
        <v/>
      </c>
      <c r="BT173" s="26">
        <f>IF(55&lt;=$Q173,INDEX('BAZA PRAC'!$D$4:$D$61,$P173-4+55),"")</f>
        <v/>
      </c>
      <c r="BU173" s="26">
        <f>IF(56&lt;=$Q173,INDEX('BAZA PRAC'!$D$4:$D$61,$P173-4+56),"")</f>
        <v/>
      </c>
      <c r="BV173" s="26">
        <f>IF(57&lt;=$Q173,INDEX('BAZA PRAC'!$D$4:$D$61,$P173-4+57),"")</f>
        <v/>
      </c>
      <c r="BW173" s="26">
        <f>IF(58&lt;=$Q173,INDEX('BAZA PRAC'!$D$4:$D$61,$P173-4+58),"")</f>
        <v/>
      </c>
      <c r="BX173" s="20" t="n"/>
      <c r="BY173" s="20" t="n"/>
    </row>
    <row r="174">
      <c r="A174" s="27">
        <f>IF($D174="","",COUNTA($D$11:$D174))</f>
        <v/>
      </c>
      <c r="B174" s="27">
        <f>IF($BX174&lt;&gt;"",$BX174,IF($D174="","",IFERROR(INDEX('BAZA PRAC'!$A$4:$A$61,MATCH($D174,'BAZA PRAC'!$D$4:$D$61,0)),"")))</f>
        <v/>
      </c>
      <c r="C174" s="20" t="n"/>
      <c r="D174" s="21" t="n"/>
      <c r="E174" s="27">
        <f>IF($BY174&lt;&gt;"",$BY174,IF($D174="","",IFERROR(INDEX('BAZA PRAC'!$E$4:$E$61,MATCH($D174,'BAZA PRAC'!$D$4:$D$61,0)),"")))</f>
        <v/>
      </c>
      <c r="F174" s="22" t="n"/>
      <c r="G174" s="23" t="n"/>
      <c r="H174" s="23" t="n"/>
      <c r="I174" s="23" t="n"/>
      <c r="J174" s="28">
        <f>IF($D174="","",N(G174)+N(H174)+N(I174))</f>
        <v/>
      </c>
      <c r="K174" s="28">
        <f>IF($D174="","",N(F174)*J174)</f>
        <v/>
      </c>
      <c r="L174" s="25" t="n"/>
      <c r="M174" s="28">
        <f>IF($D174="","",K174*(1-N(L174)))</f>
        <v/>
      </c>
      <c r="N174" s="21" t="n"/>
      <c r="P174" s="26">
        <f>IFERROR(VLOOKUP($C174,USTAWIENIA!$E$2:$H$8,3,FALSE),4)</f>
        <v/>
      </c>
      <c r="Q174" s="26">
        <f>IFERROR(VLOOKUP($C174,USTAWIENIA!$E$2:$H$8,4,FALSE),58)</f>
        <v/>
      </c>
      <c r="R174" s="26">
        <f>IF(1&lt;=$Q174,INDEX('BAZA PRAC'!$D$4:$D$61,$P174-4+1),"")</f>
        <v/>
      </c>
      <c r="S174" s="26">
        <f>IF(2&lt;=$Q174,INDEX('BAZA PRAC'!$D$4:$D$61,$P174-4+2),"")</f>
        <v/>
      </c>
      <c r="T174" s="26">
        <f>IF(3&lt;=$Q174,INDEX('BAZA PRAC'!$D$4:$D$61,$P174-4+3),"")</f>
        <v/>
      </c>
      <c r="U174" s="26">
        <f>IF(4&lt;=$Q174,INDEX('BAZA PRAC'!$D$4:$D$61,$P174-4+4),"")</f>
        <v/>
      </c>
      <c r="V174" s="26">
        <f>IF(5&lt;=$Q174,INDEX('BAZA PRAC'!$D$4:$D$61,$P174-4+5),"")</f>
        <v/>
      </c>
      <c r="W174" s="26">
        <f>IF(6&lt;=$Q174,INDEX('BAZA PRAC'!$D$4:$D$61,$P174-4+6),"")</f>
        <v/>
      </c>
      <c r="X174" s="26">
        <f>IF(7&lt;=$Q174,INDEX('BAZA PRAC'!$D$4:$D$61,$P174-4+7),"")</f>
        <v/>
      </c>
      <c r="Y174" s="26">
        <f>IF(8&lt;=$Q174,INDEX('BAZA PRAC'!$D$4:$D$61,$P174-4+8),"")</f>
        <v/>
      </c>
      <c r="Z174" s="26">
        <f>IF(9&lt;=$Q174,INDEX('BAZA PRAC'!$D$4:$D$61,$P174-4+9),"")</f>
        <v/>
      </c>
      <c r="AA174" s="26">
        <f>IF(10&lt;=$Q174,INDEX('BAZA PRAC'!$D$4:$D$61,$P174-4+10),"")</f>
        <v/>
      </c>
      <c r="AB174" s="26">
        <f>IF(11&lt;=$Q174,INDEX('BAZA PRAC'!$D$4:$D$61,$P174-4+11),"")</f>
        <v/>
      </c>
      <c r="AC174" s="26">
        <f>IF(12&lt;=$Q174,INDEX('BAZA PRAC'!$D$4:$D$61,$P174-4+12),"")</f>
        <v/>
      </c>
      <c r="AD174" s="26">
        <f>IF(13&lt;=$Q174,INDEX('BAZA PRAC'!$D$4:$D$61,$P174-4+13),"")</f>
        <v/>
      </c>
      <c r="AE174" s="26">
        <f>IF(14&lt;=$Q174,INDEX('BAZA PRAC'!$D$4:$D$61,$P174-4+14),"")</f>
        <v/>
      </c>
      <c r="AF174" s="26">
        <f>IF(15&lt;=$Q174,INDEX('BAZA PRAC'!$D$4:$D$61,$P174-4+15),"")</f>
        <v/>
      </c>
      <c r="AG174" s="26">
        <f>IF(16&lt;=$Q174,INDEX('BAZA PRAC'!$D$4:$D$61,$P174-4+16),"")</f>
        <v/>
      </c>
      <c r="AH174" s="26">
        <f>IF(17&lt;=$Q174,INDEX('BAZA PRAC'!$D$4:$D$61,$P174-4+17),"")</f>
        <v/>
      </c>
      <c r="AI174" s="26">
        <f>IF(18&lt;=$Q174,INDEX('BAZA PRAC'!$D$4:$D$61,$P174-4+18),"")</f>
        <v/>
      </c>
      <c r="AJ174" s="26">
        <f>IF(19&lt;=$Q174,INDEX('BAZA PRAC'!$D$4:$D$61,$P174-4+19),"")</f>
        <v/>
      </c>
      <c r="AK174" s="26">
        <f>IF(20&lt;=$Q174,INDEX('BAZA PRAC'!$D$4:$D$61,$P174-4+20),"")</f>
        <v/>
      </c>
      <c r="AL174" s="26">
        <f>IF(21&lt;=$Q174,INDEX('BAZA PRAC'!$D$4:$D$61,$P174-4+21),"")</f>
        <v/>
      </c>
      <c r="AM174" s="26">
        <f>IF(22&lt;=$Q174,INDEX('BAZA PRAC'!$D$4:$D$61,$P174-4+22),"")</f>
        <v/>
      </c>
      <c r="AN174" s="26">
        <f>IF(23&lt;=$Q174,INDEX('BAZA PRAC'!$D$4:$D$61,$P174-4+23),"")</f>
        <v/>
      </c>
      <c r="AO174" s="26">
        <f>IF(24&lt;=$Q174,INDEX('BAZA PRAC'!$D$4:$D$61,$P174-4+24),"")</f>
        <v/>
      </c>
      <c r="AP174" s="26">
        <f>IF(25&lt;=$Q174,INDEX('BAZA PRAC'!$D$4:$D$61,$P174-4+25),"")</f>
        <v/>
      </c>
      <c r="AQ174" s="26">
        <f>IF(26&lt;=$Q174,INDEX('BAZA PRAC'!$D$4:$D$61,$P174-4+26),"")</f>
        <v/>
      </c>
      <c r="AR174" s="26">
        <f>IF(27&lt;=$Q174,INDEX('BAZA PRAC'!$D$4:$D$61,$P174-4+27),"")</f>
        <v/>
      </c>
      <c r="AS174" s="26">
        <f>IF(28&lt;=$Q174,INDEX('BAZA PRAC'!$D$4:$D$61,$P174-4+28),"")</f>
        <v/>
      </c>
      <c r="AT174" s="26">
        <f>IF(29&lt;=$Q174,INDEX('BAZA PRAC'!$D$4:$D$61,$P174-4+29),"")</f>
        <v/>
      </c>
      <c r="AU174" s="26">
        <f>IF(30&lt;=$Q174,INDEX('BAZA PRAC'!$D$4:$D$61,$P174-4+30),"")</f>
        <v/>
      </c>
      <c r="AV174" s="26">
        <f>IF(31&lt;=$Q174,INDEX('BAZA PRAC'!$D$4:$D$61,$P174-4+31),"")</f>
        <v/>
      </c>
      <c r="AW174" s="26">
        <f>IF(32&lt;=$Q174,INDEX('BAZA PRAC'!$D$4:$D$61,$P174-4+32),"")</f>
        <v/>
      </c>
      <c r="AX174" s="26">
        <f>IF(33&lt;=$Q174,INDEX('BAZA PRAC'!$D$4:$D$61,$P174-4+33),"")</f>
        <v/>
      </c>
      <c r="AY174" s="26">
        <f>IF(34&lt;=$Q174,INDEX('BAZA PRAC'!$D$4:$D$61,$P174-4+34),"")</f>
        <v/>
      </c>
      <c r="AZ174" s="26">
        <f>IF(35&lt;=$Q174,INDEX('BAZA PRAC'!$D$4:$D$61,$P174-4+35),"")</f>
        <v/>
      </c>
      <c r="BA174" s="26">
        <f>IF(36&lt;=$Q174,INDEX('BAZA PRAC'!$D$4:$D$61,$P174-4+36),"")</f>
        <v/>
      </c>
      <c r="BB174" s="26">
        <f>IF(37&lt;=$Q174,INDEX('BAZA PRAC'!$D$4:$D$61,$P174-4+37),"")</f>
        <v/>
      </c>
      <c r="BC174" s="26">
        <f>IF(38&lt;=$Q174,INDEX('BAZA PRAC'!$D$4:$D$61,$P174-4+38),"")</f>
        <v/>
      </c>
      <c r="BD174" s="26">
        <f>IF(39&lt;=$Q174,INDEX('BAZA PRAC'!$D$4:$D$61,$P174-4+39),"")</f>
        <v/>
      </c>
      <c r="BE174" s="26">
        <f>IF(40&lt;=$Q174,INDEX('BAZA PRAC'!$D$4:$D$61,$P174-4+40),"")</f>
        <v/>
      </c>
      <c r="BF174" s="26">
        <f>IF(41&lt;=$Q174,INDEX('BAZA PRAC'!$D$4:$D$61,$P174-4+41),"")</f>
        <v/>
      </c>
      <c r="BG174" s="26">
        <f>IF(42&lt;=$Q174,INDEX('BAZA PRAC'!$D$4:$D$61,$P174-4+42),"")</f>
        <v/>
      </c>
      <c r="BH174" s="26">
        <f>IF(43&lt;=$Q174,INDEX('BAZA PRAC'!$D$4:$D$61,$P174-4+43),"")</f>
        <v/>
      </c>
      <c r="BI174" s="26">
        <f>IF(44&lt;=$Q174,INDEX('BAZA PRAC'!$D$4:$D$61,$P174-4+44),"")</f>
        <v/>
      </c>
      <c r="BJ174" s="26">
        <f>IF(45&lt;=$Q174,INDEX('BAZA PRAC'!$D$4:$D$61,$P174-4+45),"")</f>
        <v/>
      </c>
      <c r="BK174" s="26">
        <f>IF(46&lt;=$Q174,INDEX('BAZA PRAC'!$D$4:$D$61,$P174-4+46),"")</f>
        <v/>
      </c>
      <c r="BL174" s="26">
        <f>IF(47&lt;=$Q174,INDEX('BAZA PRAC'!$D$4:$D$61,$P174-4+47),"")</f>
        <v/>
      </c>
      <c r="BM174" s="26">
        <f>IF(48&lt;=$Q174,INDEX('BAZA PRAC'!$D$4:$D$61,$P174-4+48),"")</f>
        <v/>
      </c>
      <c r="BN174" s="26">
        <f>IF(49&lt;=$Q174,INDEX('BAZA PRAC'!$D$4:$D$61,$P174-4+49),"")</f>
        <v/>
      </c>
      <c r="BO174" s="26">
        <f>IF(50&lt;=$Q174,INDEX('BAZA PRAC'!$D$4:$D$61,$P174-4+50),"")</f>
        <v/>
      </c>
      <c r="BP174" s="26">
        <f>IF(51&lt;=$Q174,INDEX('BAZA PRAC'!$D$4:$D$61,$P174-4+51),"")</f>
        <v/>
      </c>
      <c r="BQ174" s="26">
        <f>IF(52&lt;=$Q174,INDEX('BAZA PRAC'!$D$4:$D$61,$P174-4+52),"")</f>
        <v/>
      </c>
      <c r="BR174" s="26">
        <f>IF(53&lt;=$Q174,INDEX('BAZA PRAC'!$D$4:$D$61,$P174-4+53),"")</f>
        <v/>
      </c>
      <c r="BS174" s="26">
        <f>IF(54&lt;=$Q174,INDEX('BAZA PRAC'!$D$4:$D$61,$P174-4+54),"")</f>
        <v/>
      </c>
      <c r="BT174" s="26">
        <f>IF(55&lt;=$Q174,INDEX('BAZA PRAC'!$D$4:$D$61,$P174-4+55),"")</f>
        <v/>
      </c>
      <c r="BU174" s="26">
        <f>IF(56&lt;=$Q174,INDEX('BAZA PRAC'!$D$4:$D$61,$P174-4+56),"")</f>
        <v/>
      </c>
      <c r="BV174" s="26">
        <f>IF(57&lt;=$Q174,INDEX('BAZA PRAC'!$D$4:$D$61,$P174-4+57),"")</f>
        <v/>
      </c>
      <c r="BW174" s="26">
        <f>IF(58&lt;=$Q174,INDEX('BAZA PRAC'!$D$4:$D$61,$P174-4+58),"")</f>
        <v/>
      </c>
      <c r="BX174" s="20" t="n"/>
      <c r="BY174" s="20" t="n"/>
    </row>
    <row r="175">
      <c r="A175" s="19">
        <f>IF($D175="","",COUNTA($D$11:$D175))</f>
        <v/>
      </c>
      <c r="B175" s="19">
        <f>IF($BX175&lt;&gt;"",$BX175,IF($D175="","",IFERROR(INDEX('BAZA PRAC'!$A$4:$A$61,MATCH($D175,'BAZA PRAC'!$D$4:$D$61,0)),"")))</f>
        <v/>
      </c>
      <c r="C175" s="20" t="n"/>
      <c r="D175" s="21" t="n"/>
      <c r="E175" s="19">
        <f>IF($BY175&lt;&gt;"",$BY175,IF($D175="","",IFERROR(INDEX('BAZA PRAC'!$E$4:$E$61,MATCH($D175,'BAZA PRAC'!$D$4:$D$61,0)),"")))</f>
        <v/>
      </c>
      <c r="F175" s="22" t="n"/>
      <c r="G175" s="23" t="n"/>
      <c r="H175" s="23" t="n"/>
      <c r="I175" s="23" t="n"/>
      <c r="J175" s="24">
        <f>IF($D175="","",N(G175)+N(H175)+N(I175))</f>
        <v/>
      </c>
      <c r="K175" s="24">
        <f>IF($D175="","",N(F175)*J175)</f>
        <v/>
      </c>
      <c r="L175" s="25" t="n"/>
      <c r="M175" s="24">
        <f>IF($D175="","",K175*(1-N(L175)))</f>
        <v/>
      </c>
      <c r="N175" s="21" t="n"/>
      <c r="P175" s="26">
        <f>IFERROR(VLOOKUP($C175,USTAWIENIA!$E$2:$H$8,3,FALSE),4)</f>
        <v/>
      </c>
      <c r="Q175" s="26">
        <f>IFERROR(VLOOKUP($C175,USTAWIENIA!$E$2:$H$8,4,FALSE),58)</f>
        <v/>
      </c>
      <c r="R175" s="26">
        <f>IF(1&lt;=$Q175,INDEX('BAZA PRAC'!$D$4:$D$61,$P175-4+1),"")</f>
        <v/>
      </c>
      <c r="S175" s="26">
        <f>IF(2&lt;=$Q175,INDEX('BAZA PRAC'!$D$4:$D$61,$P175-4+2),"")</f>
        <v/>
      </c>
      <c r="T175" s="26">
        <f>IF(3&lt;=$Q175,INDEX('BAZA PRAC'!$D$4:$D$61,$P175-4+3),"")</f>
        <v/>
      </c>
      <c r="U175" s="26">
        <f>IF(4&lt;=$Q175,INDEX('BAZA PRAC'!$D$4:$D$61,$P175-4+4),"")</f>
        <v/>
      </c>
      <c r="V175" s="26">
        <f>IF(5&lt;=$Q175,INDEX('BAZA PRAC'!$D$4:$D$61,$P175-4+5),"")</f>
        <v/>
      </c>
      <c r="W175" s="26">
        <f>IF(6&lt;=$Q175,INDEX('BAZA PRAC'!$D$4:$D$61,$P175-4+6),"")</f>
        <v/>
      </c>
      <c r="X175" s="26">
        <f>IF(7&lt;=$Q175,INDEX('BAZA PRAC'!$D$4:$D$61,$P175-4+7),"")</f>
        <v/>
      </c>
      <c r="Y175" s="26">
        <f>IF(8&lt;=$Q175,INDEX('BAZA PRAC'!$D$4:$D$61,$P175-4+8),"")</f>
        <v/>
      </c>
      <c r="Z175" s="26">
        <f>IF(9&lt;=$Q175,INDEX('BAZA PRAC'!$D$4:$D$61,$P175-4+9),"")</f>
        <v/>
      </c>
      <c r="AA175" s="26">
        <f>IF(10&lt;=$Q175,INDEX('BAZA PRAC'!$D$4:$D$61,$P175-4+10),"")</f>
        <v/>
      </c>
      <c r="AB175" s="26">
        <f>IF(11&lt;=$Q175,INDEX('BAZA PRAC'!$D$4:$D$61,$P175-4+11),"")</f>
        <v/>
      </c>
      <c r="AC175" s="26">
        <f>IF(12&lt;=$Q175,INDEX('BAZA PRAC'!$D$4:$D$61,$P175-4+12),"")</f>
        <v/>
      </c>
      <c r="AD175" s="26">
        <f>IF(13&lt;=$Q175,INDEX('BAZA PRAC'!$D$4:$D$61,$P175-4+13),"")</f>
        <v/>
      </c>
      <c r="AE175" s="26">
        <f>IF(14&lt;=$Q175,INDEX('BAZA PRAC'!$D$4:$D$61,$P175-4+14),"")</f>
        <v/>
      </c>
      <c r="AF175" s="26">
        <f>IF(15&lt;=$Q175,INDEX('BAZA PRAC'!$D$4:$D$61,$P175-4+15),"")</f>
        <v/>
      </c>
      <c r="AG175" s="26">
        <f>IF(16&lt;=$Q175,INDEX('BAZA PRAC'!$D$4:$D$61,$P175-4+16),"")</f>
        <v/>
      </c>
      <c r="AH175" s="26">
        <f>IF(17&lt;=$Q175,INDEX('BAZA PRAC'!$D$4:$D$61,$P175-4+17),"")</f>
        <v/>
      </c>
      <c r="AI175" s="26">
        <f>IF(18&lt;=$Q175,INDEX('BAZA PRAC'!$D$4:$D$61,$P175-4+18),"")</f>
        <v/>
      </c>
      <c r="AJ175" s="26">
        <f>IF(19&lt;=$Q175,INDEX('BAZA PRAC'!$D$4:$D$61,$P175-4+19),"")</f>
        <v/>
      </c>
      <c r="AK175" s="26">
        <f>IF(20&lt;=$Q175,INDEX('BAZA PRAC'!$D$4:$D$61,$P175-4+20),"")</f>
        <v/>
      </c>
      <c r="AL175" s="26">
        <f>IF(21&lt;=$Q175,INDEX('BAZA PRAC'!$D$4:$D$61,$P175-4+21),"")</f>
        <v/>
      </c>
      <c r="AM175" s="26">
        <f>IF(22&lt;=$Q175,INDEX('BAZA PRAC'!$D$4:$D$61,$P175-4+22),"")</f>
        <v/>
      </c>
      <c r="AN175" s="26">
        <f>IF(23&lt;=$Q175,INDEX('BAZA PRAC'!$D$4:$D$61,$P175-4+23),"")</f>
        <v/>
      </c>
      <c r="AO175" s="26">
        <f>IF(24&lt;=$Q175,INDEX('BAZA PRAC'!$D$4:$D$61,$P175-4+24),"")</f>
        <v/>
      </c>
      <c r="AP175" s="26">
        <f>IF(25&lt;=$Q175,INDEX('BAZA PRAC'!$D$4:$D$61,$P175-4+25),"")</f>
        <v/>
      </c>
      <c r="AQ175" s="26">
        <f>IF(26&lt;=$Q175,INDEX('BAZA PRAC'!$D$4:$D$61,$P175-4+26),"")</f>
        <v/>
      </c>
      <c r="AR175" s="26">
        <f>IF(27&lt;=$Q175,INDEX('BAZA PRAC'!$D$4:$D$61,$P175-4+27),"")</f>
        <v/>
      </c>
      <c r="AS175" s="26">
        <f>IF(28&lt;=$Q175,INDEX('BAZA PRAC'!$D$4:$D$61,$P175-4+28),"")</f>
        <v/>
      </c>
      <c r="AT175" s="26">
        <f>IF(29&lt;=$Q175,INDEX('BAZA PRAC'!$D$4:$D$61,$P175-4+29),"")</f>
        <v/>
      </c>
      <c r="AU175" s="26">
        <f>IF(30&lt;=$Q175,INDEX('BAZA PRAC'!$D$4:$D$61,$P175-4+30),"")</f>
        <v/>
      </c>
      <c r="AV175" s="26">
        <f>IF(31&lt;=$Q175,INDEX('BAZA PRAC'!$D$4:$D$61,$P175-4+31),"")</f>
        <v/>
      </c>
      <c r="AW175" s="26">
        <f>IF(32&lt;=$Q175,INDEX('BAZA PRAC'!$D$4:$D$61,$P175-4+32),"")</f>
        <v/>
      </c>
      <c r="AX175" s="26">
        <f>IF(33&lt;=$Q175,INDEX('BAZA PRAC'!$D$4:$D$61,$P175-4+33),"")</f>
        <v/>
      </c>
      <c r="AY175" s="26">
        <f>IF(34&lt;=$Q175,INDEX('BAZA PRAC'!$D$4:$D$61,$P175-4+34),"")</f>
        <v/>
      </c>
      <c r="AZ175" s="26">
        <f>IF(35&lt;=$Q175,INDEX('BAZA PRAC'!$D$4:$D$61,$P175-4+35),"")</f>
        <v/>
      </c>
      <c r="BA175" s="26">
        <f>IF(36&lt;=$Q175,INDEX('BAZA PRAC'!$D$4:$D$61,$P175-4+36),"")</f>
        <v/>
      </c>
      <c r="BB175" s="26">
        <f>IF(37&lt;=$Q175,INDEX('BAZA PRAC'!$D$4:$D$61,$P175-4+37),"")</f>
        <v/>
      </c>
      <c r="BC175" s="26">
        <f>IF(38&lt;=$Q175,INDEX('BAZA PRAC'!$D$4:$D$61,$P175-4+38),"")</f>
        <v/>
      </c>
      <c r="BD175" s="26">
        <f>IF(39&lt;=$Q175,INDEX('BAZA PRAC'!$D$4:$D$61,$P175-4+39),"")</f>
        <v/>
      </c>
      <c r="BE175" s="26">
        <f>IF(40&lt;=$Q175,INDEX('BAZA PRAC'!$D$4:$D$61,$P175-4+40),"")</f>
        <v/>
      </c>
      <c r="BF175" s="26">
        <f>IF(41&lt;=$Q175,INDEX('BAZA PRAC'!$D$4:$D$61,$P175-4+41),"")</f>
        <v/>
      </c>
      <c r="BG175" s="26">
        <f>IF(42&lt;=$Q175,INDEX('BAZA PRAC'!$D$4:$D$61,$P175-4+42),"")</f>
        <v/>
      </c>
      <c r="BH175" s="26">
        <f>IF(43&lt;=$Q175,INDEX('BAZA PRAC'!$D$4:$D$61,$P175-4+43),"")</f>
        <v/>
      </c>
      <c r="BI175" s="26">
        <f>IF(44&lt;=$Q175,INDEX('BAZA PRAC'!$D$4:$D$61,$P175-4+44),"")</f>
        <v/>
      </c>
      <c r="BJ175" s="26">
        <f>IF(45&lt;=$Q175,INDEX('BAZA PRAC'!$D$4:$D$61,$P175-4+45),"")</f>
        <v/>
      </c>
      <c r="BK175" s="26">
        <f>IF(46&lt;=$Q175,INDEX('BAZA PRAC'!$D$4:$D$61,$P175-4+46),"")</f>
        <v/>
      </c>
      <c r="BL175" s="26">
        <f>IF(47&lt;=$Q175,INDEX('BAZA PRAC'!$D$4:$D$61,$P175-4+47),"")</f>
        <v/>
      </c>
      <c r="BM175" s="26">
        <f>IF(48&lt;=$Q175,INDEX('BAZA PRAC'!$D$4:$D$61,$P175-4+48),"")</f>
        <v/>
      </c>
      <c r="BN175" s="26">
        <f>IF(49&lt;=$Q175,INDEX('BAZA PRAC'!$D$4:$D$61,$P175-4+49),"")</f>
        <v/>
      </c>
      <c r="BO175" s="26">
        <f>IF(50&lt;=$Q175,INDEX('BAZA PRAC'!$D$4:$D$61,$P175-4+50),"")</f>
        <v/>
      </c>
      <c r="BP175" s="26">
        <f>IF(51&lt;=$Q175,INDEX('BAZA PRAC'!$D$4:$D$61,$P175-4+51),"")</f>
        <v/>
      </c>
      <c r="BQ175" s="26">
        <f>IF(52&lt;=$Q175,INDEX('BAZA PRAC'!$D$4:$D$61,$P175-4+52),"")</f>
        <v/>
      </c>
      <c r="BR175" s="26">
        <f>IF(53&lt;=$Q175,INDEX('BAZA PRAC'!$D$4:$D$61,$P175-4+53),"")</f>
        <v/>
      </c>
      <c r="BS175" s="26">
        <f>IF(54&lt;=$Q175,INDEX('BAZA PRAC'!$D$4:$D$61,$P175-4+54),"")</f>
        <v/>
      </c>
      <c r="BT175" s="26">
        <f>IF(55&lt;=$Q175,INDEX('BAZA PRAC'!$D$4:$D$61,$P175-4+55),"")</f>
        <v/>
      </c>
      <c r="BU175" s="26">
        <f>IF(56&lt;=$Q175,INDEX('BAZA PRAC'!$D$4:$D$61,$P175-4+56),"")</f>
        <v/>
      </c>
      <c r="BV175" s="26">
        <f>IF(57&lt;=$Q175,INDEX('BAZA PRAC'!$D$4:$D$61,$P175-4+57),"")</f>
        <v/>
      </c>
      <c r="BW175" s="26">
        <f>IF(58&lt;=$Q175,INDEX('BAZA PRAC'!$D$4:$D$61,$P175-4+58),"")</f>
        <v/>
      </c>
      <c r="BX175" s="20" t="n"/>
      <c r="BY175" s="20" t="n"/>
    </row>
    <row r="176">
      <c r="A176" s="27">
        <f>IF($D176="","",COUNTA($D$11:$D176))</f>
        <v/>
      </c>
      <c r="B176" s="27">
        <f>IF($BX176&lt;&gt;"",$BX176,IF($D176="","",IFERROR(INDEX('BAZA PRAC'!$A$4:$A$61,MATCH($D176,'BAZA PRAC'!$D$4:$D$61,0)),"")))</f>
        <v/>
      </c>
      <c r="C176" s="20" t="n"/>
      <c r="D176" s="21" t="n"/>
      <c r="E176" s="27">
        <f>IF($BY176&lt;&gt;"",$BY176,IF($D176="","",IFERROR(INDEX('BAZA PRAC'!$E$4:$E$61,MATCH($D176,'BAZA PRAC'!$D$4:$D$61,0)),"")))</f>
        <v/>
      </c>
      <c r="F176" s="22" t="n"/>
      <c r="G176" s="23" t="n"/>
      <c r="H176" s="23" t="n"/>
      <c r="I176" s="23" t="n"/>
      <c r="J176" s="28">
        <f>IF($D176="","",N(G176)+N(H176)+N(I176))</f>
        <v/>
      </c>
      <c r="K176" s="28">
        <f>IF($D176="","",N(F176)*J176)</f>
        <v/>
      </c>
      <c r="L176" s="25" t="n"/>
      <c r="M176" s="28">
        <f>IF($D176="","",K176*(1-N(L176)))</f>
        <v/>
      </c>
      <c r="N176" s="21" t="n"/>
      <c r="P176" s="26">
        <f>IFERROR(VLOOKUP($C176,USTAWIENIA!$E$2:$H$8,3,FALSE),4)</f>
        <v/>
      </c>
      <c r="Q176" s="26">
        <f>IFERROR(VLOOKUP($C176,USTAWIENIA!$E$2:$H$8,4,FALSE),58)</f>
        <v/>
      </c>
      <c r="R176" s="26">
        <f>IF(1&lt;=$Q176,INDEX('BAZA PRAC'!$D$4:$D$61,$P176-4+1),"")</f>
        <v/>
      </c>
      <c r="S176" s="26">
        <f>IF(2&lt;=$Q176,INDEX('BAZA PRAC'!$D$4:$D$61,$P176-4+2),"")</f>
        <v/>
      </c>
      <c r="T176" s="26">
        <f>IF(3&lt;=$Q176,INDEX('BAZA PRAC'!$D$4:$D$61,$P176-4+3),"")</f>
        <v/>
      </c>
      <c r="U176" s="26">
        <f>IF(4&lt;=$Q176,INDEX('BAZA PRAC'!$D$4:$D$61,$P176-4+4),"")</f>
        <v/>
      </c>
      <c r="V176" s="26">
        <f>IF(5&lt;=$Q176,INDEX('BAZA PRAC'!$D$4:$D$61,$P176-4+5),"")</f>
        <v/>
      </c>
      <c r="W176" s="26">
        <f>IF(6&lt;=$Q176,INDEX('BAZA PRAC'!$D$4:$D$61,$P176-4+6),"")</f>
        <v/>
      </c>
      <c r="X176" s="26">
        <f>IF(7&lt;=$Q176,INDEX('BAZA PRAC'!$D$4:$D$61,$P176-4+7),"")</f>
        <v/>
      </c>
      <c r="Y176" s="26">
        <f>IF(8&lt;=$Q176,INDEX('BAZA PRAC'!$D$4:$D$61,$P176-4+8),"")</f>
        <v/>
      </c>
      <c r="Z176" s="26">
        <f>IF(9&lt;=$Q176,INDEX('BAZA PRAC'!$D$4:$D$61,$P176-4+9),"")</f>
        <v/>
      </c>
      <c r="AA176" s="26">
        <f>IF(10&lt;=$Q176,INDEX('BAZA PRAC'!$D$4:$D$61,$P176-4+10),"")</f>
        <v/>
      </c>
      <c r="AB176" s="26">
        <f>IF(11&lt;=$Q176,INDEX('BAZA PRAC'!$D$4:$D$61,$P176-4+11),"")</f>
        <v/>
      </c>
      <c r="AC176" s="26">
        <f>IF(12&lt;=$Q176,INDEX('BAZA PRAC'!$D$4:$D$61,$P176-4+12),"")</f>
        <v/>
      </c>
      <c r="AD176" s="26">
        <f>IF(13&lt;=$Q176,INDEX('BAZA PRAC'!$D$4:$D$61,$P176-4+13),"")</f>
        <v/>
      </c>
      <c r="AE176" s="26">
        <f>IF(14&lt;=$Q176,INDEX('BAZA PRAC'!$D$4:$D$61,$P176-4+14),"")</f>
        <v/>
      </c>
      <c r="AF176" s="26">
        <f>IF(15&lt;=$Q176,INDEX('BAZA PRAC'!$D$4:$D$61,$P176-4+15),"")</f>
        <v/>
      </c>
      <c r="AG176" s="26">
        <f>IF(16&lt;=$Q176,INDEX('BAZA PRAC'!$D$4:$D$61,$P176-4+16),"")</f>
        <v/>
      </c>
      <c r="AH176" s="26">
        <f>IF(17&lt;=$Q176,INDEX('BAZA PRAC'!$D$4:$D$61,$P176-4+17),"")</f>
        <v/>
      </c>
      <c r="AI176" s="26">
        <f>IF(18&lt;=$Q176,INDEX('BAZA PRAC'!$D$4:$D$61,$P176-4+18),"")</f>
        <v/>
      </c>
      <c r="AJ176" s="26">
        <f>IF(19&lt;=$Q176,INDEX('BAZA PRAC'!$D$4:$D$61,$P176-4+19),"")</f>
        <v/>
      </c>
      <c r="AK176" s="26">
        <f>IF(20&lt;=$Q176,INDEX('BAZA PRAC'!$D$4:$D$61,$P176-4+20),"")</f>
        <v/>
      </c>
      <c r="AL176" s="26">
        <f>IF(21&lt;=$Q176,INDEX('BAZA PRAC'!$D$4:$D$61,$P176-4+21),"")</f>
        <v/>
      </c>
      <c r="AM176" s="26">
        <f>IF(22&lt;=$Q176,INDEX('BAZA PRAC'!$D$4:$D$61,$P176-4+22),"")</f>
        <v/>
      </c>
      <c r="AN176" s="26">
        <f>IF(23&lt;=$Q176,INDEX('BAZA PRAC'!$D$4:$D$61,$P176-4+23),"")</f>
        <v/>
      </c>
      <c r="AO176" s="26">
        <f>IF(24&lt;=$Q176,INDEX('BAZA PRAC'!$D$4:$D$61,$P176-4+24),"")</f>
        <v/>
      </c>
      <c r="AP176" s="26">
        <f>IF(25&lt;=$Q176,INDEX('BAZA PRAC'!$D$4:$D$61,$P176-4+25),"")</f>
        <v/>
      </c>
      <c r="AQ176" s="26">
        <f>IF(26&lt;=$Q176,INDEX('BAZA PRAC'!$D$4:$D$61,$P176-4+26),"")</f>
        <v/>
      </c>
      <c r="AR176" s="26">
        <f>IF(27&lt;=$Q176,INDEX('BAZA PRAC'!$D$4:$D$61,$P176-4+27),"")</f>
        <v/>
      </c>
      <c r="AS176" s="26">
        <f>IF(28&lt;=$Q176,INDEX('BAZA PRAC'!$D$4:$D$61,$P176-4+28),"")</f>
        <v/>
      </c>
      <c r="AT176" s="26">
        <f>IF(29&lt;=$Q176,INDEX('BAZA PRAC'!$D$4:$D$61,$P176-4+29),"")</f>
        <v/>
      </c>
      <c r="AU176" s="26">
        <f>IF(30&lt;=$Q176,INDEX('BAZA PRAC'!$D$4:$D$61,$P176-4+30),"")</f>
        <v/>
      </c>
      <c r="AV176" s="26">
        <f>IF(31&lt;=$Q176,INDEX('BAZA PRAC'!$D$4:$D$61,$P176-4+31),"")</f>
        <v/>
      </c>
      <c r="AW176" s="26">
        <f>IF(32&lt;=$Q176,INDEX('BAZA PRAC'!$D$4:$D$61,$P176-4+32),"")</f>
        <v/>
      </c>
      <c r="AX176" s="26">
        <f>IF(33&lt;=$Q176,INDEX('BAZA PRAC'!$D$4:$D$61,$P176-4+33),"")</f>
        <v/>
      </c>
      <c r="AY176" s="26">
        <f>IF(34&lt;=$Q176,INDEX('BAZA PRAC'!$D$4:$D$61,$P176-4+34),"")</f>
        <v/>
      </c>
      <c r="AZ176" s="26">
        <f>IF(35&lt;=$Q176,INDEX('BAZA PRAC'!$D$4:$D$61,$P176-4+35),"")</f>
        <v/>
      </c>
      <c r="BA176" s="26">
        <f>IF(36&lt;=$Q176,INDEX('BAZA PRAC'!$D$4:$D$61,$P176-4+36),"")</f>
        <v/>
      </c>
      <c r="BB176" s="26">
        <f>IF(37&lt;=$Q176,INDEX('BAZA PRAC'!$D$4:$D$61,$P176-4+37),"")</f>
        <v/>
      </c>
      <c r="BC176" s="26">
        <f>IF(38&lt;=$Q176,INDEX('BAZA PRAC'!$D$4:$D$61,$P176-4+38),"")</f>
        <v/>
      </c>
      <c r="BD176" s="26">
        <f>IF(39&lt;=$Q176,INDEX('BAZA PRAC'!$D$4:$D$61,$P176-4+39),"")</f>
        <v/>
      </c>
      <c r="BE176" s="26">
        <f>IF(40&lt;=$Q176,INDEX('BAZA PRAC'!$D$4:$D$61,$P176-4+40),"")</f>
        <v/>
      </c>
      <c r="BF176" s="26">
        <f>IF(41&lt;=$Q176,INDEX('BAZA PRAC'!$D$4:$D$61,$P176-4+41),"")</f>
        <v/>
      </c>
      <c r="BG176" s="26">
        <f>IF(42&lt;=$Q176,INDEX('BAZA PRAC'!$D$4:$D$61,$P176-4+42),"")</f>
        <v/>
      </c>
      <c r="BH176" s="26">
        <f>IF(43&lt;=$Q176,INDEX('BAZA PRAC'!$D$4:$D$61,$P176-4+43),"")</f>
        <v/>
      </c>
      <c r="BI176" s="26">
        <f>IF(44&lt;=$Q176,INDEX('BAZA PRAC'!$D$4:$D$61,$P176-4+44),"")</f>
        <v/>
      </c>
      <c r="BJ176" s="26">
        <f>IF(45&lt;=$Q176,INDEX('BAZA PRAC'!$D$4:$D$61,$P176-4+45),"")</f>
        <v/>
      </c>
      <c r="BK176" s="26">
        <f>IF(46&lt;=$Q176,INDEX('BAZA PRAC'!$D$4:$D$61,$P176-4+46),"")</f>
        <v/>
      </c>
      <c r="BL176" s="26">
        <f>IF(47&lt;=$Q176,INDEX('BAZA PRAC'!$D$4:$D$61,$P176-4+47),"")</f>
        <v/>
      </c>
      <c r="BM176" s="26">
        <f>IF(48&lt;=$Q176,INDEX('BAZA PRAC'!$D$4:$D$61,$P176-4+48),"")</f>
        <v/>
      </c>
      <c r="BN176" s="26">
        <f>IF(49&lt;=$Q176,INDEX('BAZA PRAC'!$D$4:$D$61,$P176-4+49),"")</f>
        <v/>
      </c>
      <c r="BO176" s="26">
        <f>IF(50&lt;=$Q176,INDEX('BAZA PRAC'!$D$4:$D$61,$P176-4+50),"")</f>
        <v/>
      </c>
      <c r="BP176" s="26">
        <f>IF(51&lt;=$Q176,INDEX('BAZA PRAC'!$D$4:$D$61,$P176-4+51),"")</f>
        <v/>
      </c>
      <c r="BQ176" s="26">
        <f>IF(52&lt;=$Q176,INDEX('BAZA PRAC'!$D$4:$D$61,$P176-4+52),"")</f>
        <v/>
      </c>
      <c r="BR176" s="26">
        <f>IF(53&lt;=$Q176,INDEX('BAZA PRAC'!$D$4:$D$61,$P176-4+53),"")</f>
        <v/>
      </c>
      <c r="BS176" s="26">
        <f>IF(54&lt;=$Q176,INDEX('BAZA PRAC'!$D$4:$D$61,$P176-4+54),"")</f>
        <v/>
      </c>
      <c r="BT176" s="26">
        <f>IF(55&lt;=$Q176,INDEX('BAZA PRAC'!$D$4:$D$61,$P176-4+55),"")</f>
        <v/>
      </c>
      <c r="BU176" s="26">
        <f>IF(56&lt;=$Q176,INDEX('BAZA PRAC'!$D$4:$D$61,$P176-4+56),"")</f>
        <v/>
      </c>
      <c r="BV176" s="26">
        <f>IF(57&lt;=$Q176,INDEX('BAZA PRAC'!$D$4:$D$61,$P176-4+57),"")</f>
        <v/>
      </c>
      <c r="BW176" s="26">
        <f>IF(58&lt;=$Q176,INDEX('BAZA PRAC'!$D$4:$D$61,$P176-4+58),"")</f>
        <v/>
      </c>
      <c r="BX176" s="20" t="n"/>
      <c r="BY176" s="20" t="n"/>
    </row>
    <row r="177">
      <c r="A177" s="19">
        <f>IF($D177="","",COUNTA($D$11:$D177))</f>
        <v/>
      </c>
      <c r="B177" s="19">
        <f>IF($BX177&lt;&gt;"",$BX177,IF($D177="","",IFERROR(INDEX('BAZA PRAC'!$A$4:$A$61,MATCH($D177,'BAZA PRAC'!$D$4:$D$61,0)),"")))</f>
        <v/>
      </c>
      <c r="C177" s="20" t="n"/>
      <c r="D177" s="21" t="n"/>
      <c r="E177" s="19">
        <f>IF($BY177&lt;&gt;"",$BY177,IF($D177="","",IFERROR(INDEX('BAZA PRAC'!$E$4:$E$61,MATCH($D177,'BAZA PRAC'!$D$4:$D$61,0)),"")))</f>
        <v/>
      </c>
      <c r="F177" s="22" t="n"/>
      <c r="G177" s="23" t="n"/>
      <c r="H177" s="23" t="n"/>
      <c r="I177" s="23" t="n"/>
      <c r="J177" s="24">
        <f>IF($D177="","",N(G177)+N(H177)+N(I177))</f>
        <v/>
      </c>
      <c r="K177" s="24">
        <f>IF($D177="","",N(F177)*J177)</f>
        <v/>
      </c>
      <c r="L177" s="25" t="n"/>
      <c r="M177" s="24">
        <f>IF($D177="","",K177*(1-N(L177)))</f>
        <v/>
      </c>
      <c r="N177" s="21" t="n"/>
      <c r="P177" s="26">
        <f>IFERROR(VLOOKUP($C177,USTAWIENIA!$E$2:$H$8,3,FALSE),4)</f>
        <v/>
      </c>
      <c r="Q177" s="26">
        <f>IFERROR(VLOOKUP($C177,USTAWIENIA!$E$2:$H$8,4,FALSE),58)</f>
        <v/>
      </c>
      <c r="R177" s="26">
        <f>IF(1&lt;=$Q177,INDEX('BAZA PRAC'!$D$4:$D$61,$P177-4+1),"")</f>
        <v/>
      </c>
      <c r="S177" s="26">
        <f>IF(2&lt;=$Q177,INDEX('BAZA PRAC'!$D$4:$D$61,$P177-4+2),"")</f>
        <v/>
      </c>
      <c r="T177" s="26">
        <f>IF(3&lt;=$Q177,INDEX('BAZA PRAC'!$D$4:$D$61,$P177-4+3),"")</f>
        <v/>
      </c>
      <c r="U177" s="26">
        <f>IF(4&lt;=$Q177,INDEX('BAZA PRAC'!$D$4:$D$61,$P177-4+4),"")</f>
        <v/>
      </c>
      <c r="V177" s="26">
        <f>IF(5&lt;=$Q177,INDEX('BAZA PRAC'!$D$4:$D$61,$P177-4+5),"")</f>
        <v/>
      </c>
      <c r="W177" s="26">
        <f>IF(6&lt;=$Q177,INDEX('BAZA PRAC'!$D$4:$D$61,$P177-4+6),"")</f>
        <v/>
      </c>
      <c r="X177" s="26">
        <f>IF(7&lt;=$Q177,INDEX('BAZA PRAC'!$D$4:$D$61,$P177-4+7),"")</f>
        <v/>
      </c>
      <c r="Y177" s="26">
        <f>IF(8&lt;=$Q177,INDEX('BAZA PRAC'!$D$4:$D$61,$P177-4+8),"")</f>
        <v/>
      </c>
      <c r="Z177" s="26">
        <f>IF(9&lt;=$Q177,INDEX('BAZA PRAC'!$D$4:$D$61,$P177-4+9),"")</f>
        <v/>
      </c>
      <c r="AA177" s="26">
        <f>IF(10&lt;=$Q177,INDEX('BAZA PRAC'!$D$4:$D$61,$P177-4+10),"")</f>
        <v/>
      </c>
      <c r="AB177" s="26">
        <f>IF(11&lt;=$Q177,INDEX('BAZA PRAC'!$D$4:$D$61,$P177-4+11),"")</f>
        <v/>
      </c>
      <c r="AC177" s="26">
        <f>IF(12&lt;=$Q177,INDEX('BAZA PRAC'!$D$4:$D$61,$P177-4+12),"")</f>
        <v/>
      </c>
      <c r="AD177" s="26">
        <f>IF(13&lt;=$Q177,INDEX('BAZA PRAC'!$D$4:$D$61,$P177-4+13),"")</f>
        <v/>
      </c>
      <c r="AE177" s="26">
        <f>IF(14&lt;=$Q177,INDEX('BAZA PRAC'!$D$4:$D$61,$P177-4+14),"")</f>
        <v/>
      </c>
      <c r="AF177" s="26">
        <f>IF(15&lt;=$Q177,INDEX('BAZA PRAC'!$D$4:$D$61,$P177-4+15),"")</f>
        <v/>
      </c>
      <c r="AG177" s="26">
        <f>IF(16&lt;=$Q177,INDEX('BAZA PRAC'!$D$4:$D$61,$P177-4+16),"")</f>
        <v/>
      </c>
      <c r="AH177" s="26">
        <f>IF(17&lt;=$Q177,INDEX('BAZA PRAC'!$D$4:$D$61,$P177-4+17),"")</f>
        <v/>
      </c>
      <c r="AI177" s="26">
        <f>IF(18&lt;=$Q177,INDEX('BAZA PRAC'!$D$4:$D$61,$P177-4+18),"")</f>
        <v/>
      </c>
      <c r="AJ177" s="26">
        <f>IF(19&lt;=$Q177,INDEX('BAZA PRAC'!$D$4:$D$61,$P177-4+19),"")</f>
        <v/>
      </c>
      <c r="AK177" s="26">
        <f>IF(20&lt;=$Q177,INDEX('BAZA PRAC'!$D$4:$D$61,$P177-4+20),"")</f>
        <v/>
      </c>
      <c r="AL177" s="26">
        <f>IF(21&lt;=$Q177,INDEX('BAZA PRAC'!$D$4:$D$61,$P177-4+21),"")</f>
        <v/>
      </c>
      <c r="AM177" s="26">
        <f>IF(22&lt;=$Q177,INDEX('BAZA PRAC'!$D$4:$D$61,$P177-4+22),"")</f>
        <v/>
      </c>
      <c r="AN177" s="26">
        <f>IF(23&lt;=$Q177,INDEX('BAZA PRAC'!$D$4:$D$61,$P177-4+23),"")</f>
        <v/>
      </c>
      <c r="AO177" s="26">
        <f>IF(24&lt;=$Q177,INDEX('BAZA PRAC'!$D$4:$D$61,$P177-4+24),"")</f>
        <v/>
      </c>
      <c r="AP177" s="26">
        <f>IF(25&lt;=$Q177,INDEX('BAZA PRAC'!$D$4:$D$61,$P177-4+25),"")</f>
        <v/>
      </c>
      <c r="AQ177" s="26">
        <f>IF(26&lt;=$Q177,INDEX('BAZA PRAC'!$D$4:$D$61,$P177-4+26),"")</f>
        <v/>
      </c>
      <c r="AR177" s="26">
        <f>IF(27&lt;=$Q177,INDEX('BAZA PRAC'!$D$4:$D$61,$P177-4+27),"")</f>
        <v/>
      </c>
      <c r="AS177" s="26">
        <f>IF(28&lt;=$Q177,INDEX('BAZA PRAC'!$D$4:$D$61,$P177-4+28),"")</f>
        <v/>
      </c>
      <c r="AT177" s="26">
        <f>IF(29&lt;=$Q177,INDEX('BAZA PRAC'!$D$4:$D$61,$P177-4+29),"")</f>
        <v/>
      </c>
      <c r="AU177" s="26">
        <f>IF(30&lt;=$Q177,INDEX('BAZA PRAC'!$D$4:$D$61,$P177-4+30),"")</f>
        <v/>
      </c>
      <c r="AV177" s="26">
        <f>IF(31&lt;=$Q177,INDEX('BAZA PRAC'!$D$4:$D$61,$P177-4+31),"")</f>
        <v/>
      </c>
      <c r="AW177" s="26">
        <f>IF(32&lt;=$Q177,INDEX('BAZA PRAC'!$D$4:$D$61,$P177-4+32),"")</f>
        <v/>
      </c>
      <c r="AX177" s="26">
        <f>IF(33&lt;=$Q177,INDEX('BAZA PRAC'!$D$4:$D$61,$P177-4+33),"")</f>
        <v/>
      </c>
      <c r="AY177" s="26">
        <f>IF(34&lt;=$Q177,INDEX('BAZA PRAC'!$D$4:$D$61,$P177-4+34),"")</f>
        <v/>
      </c>
      <c r="AZ177" s="26">
        <f>IF(35&lt;=$Q177,INDEX('BAZA PRAC'!$D$4:$D$61,$P177-4+35),"")</f>
        <v/>
      </c>
      <c r="BA177" s="26">
        <f>IF(36&lt;=$Q177,INDEX('BAZA PRAC'!$D$4:$D$61,$P177-4+36),"")</f>
        <v/>
      </c>
      <c r="BB177" s="26">
        <f>IF(37&lt;=$Q177,INDEX('BAZA PRAC'!$D$4:$D$61,$P177-4+37),"")</f>
        <v/>
      </c>
      <c r="BC177" s="26">
        <f>IF(38&lt;=$Q177,INDEX('BAZA PRAC'!$D$4:$D$61,$P177-4+38),"")</f>
        <v/>
      </c>
      <c r="BD177" s="26">
        <f>IF(39&lt;=$Q177,INDEX('BAZA PRAC'!$D$4:$D$61,$P177-4+39),"")</f>
        <v/>
      </c>
      <c r="BE177" s="26">
        <f>IF(40&lt;=$Q177,INDEX('BAZA PRAC'!$D$4:$D$61,$P177-4+40),"")</f>
        <v/>
      </c>
      <c r="BF177" s="26">
        <f>IF(41&lt;=$Q177,INDEX('BAZA PRAC'!$D$4:$D$61,$P177-4+41),"")</f>
        <v/>
      </c>
      <c r="BG177" s="26">
        <f>IF(42&lt;=$Q177,INDEX('BAZA PRAC'!$D$4:$D$61,$P177-4+42),"")</f>
        <v/>
      </c>
      <c r="BH177" s="26">
        <f>IF(43&lt;=$Q177,INDEX('BAZA PRAC'!$D$4:$D$61,$P177-4+43),"")</f>
        <v/>
      </c>
      <c r="BI177" s="26">
        <f>IF(44&lt;=$Q177,INDEX('BAZA PRAC'!$D$4:$D$61,$P177-4+44),"")</f>
        <v/>
      </c>
      <c r="BJ177" s="26">
        <f>IF(45&lt;=$Q177,INDEX('BAZA PRAC'!$D$4:$D$61,$P177-4+45),"")</f>
        <v/>
      </c>
      <c r="BK177" s="26">
        <f>IF(46&lt;=$Q177,INDEX('BAZA PRAC'!$D$4:$D$61,$P177-4+46),"")</f>
        <v/>
      </c>
      <c r="BL177" s="26">
        <f>IF(47&lt;=$Q177,INDEX('BAZA PRAC'!$D$4:$D$61,$P177-4+47),"")</f>
        <v/>
      </c>
      <c r="BM177" s="26">
        <f>IF(48&lt;=$Q177,INDEX('BAZA PRAC'!$D$4:$D$61,$P177-4+48),"")</f>
        <v/>
      </c>
      <c r="BN177" s="26">
        <f>IF(49&lt;=$Q177,INDEX('BAZA PRAC'!$D$4:$D$61,$P177-4+49),"")</f>
        <v/>
      </c>
      <c r="BO177" s="26">
        <f>IF(50&lt;=$Q177,INDEX('BAZA PRAC'!$D$4:$D$61,$P177-4+50),"")</f>
        <v/>
      </c>
      <c r="BP177" s="26">
        <f>IF(51&lt;=$Q177,INDEX('BAZA PRAC'!$D$4:$D$61,$P177-4+51),"")</f>
        <v/>
      </c>
      <c r="BQ177" s="26">
        <f>IF(52&lt;=$Q177,INDEX('BAZA PRAC'!$D$4:$D$61,$P177-4+52),"")</f>
        <v/>
      </c>
      <c r="BR177" s="26">
        <f>IF(53&lt;=$Q177,INDEX('BAZA PRAC'!$D$4:$D$61,$P177-4+53),"")</f>
        <v/>
      </c>
      <c r="BS177" s="26">
        <f>IF(54&lt;=$Q177,INDEX('BAZA PRAC'!$D$4:$D$61,$P177-4+54),"")</f>
        <v/>
      </c>
      <c r="BT177" s="26">
        <f>IF(55&lt;=$Q177,INDEX('BAZA PRAC'!$D$4:$D$61,$P177-4+55),"")</f>
        <v/>
      </c>
      <c r="BU177" s="26">
        <f>IF(56&lt;=$Q177,INDEX('BAZA PRAC'!$D$4:$D$61,$P177-4+56),"")</f>
        <v/>
      </c>
      <c r="BV177" s="26">
        <f>IF(57&lt;=$Q177,INDEX('BAZA PRAC'!$D$4:$D$61,$P177-4+57),"")</f>
        <v/>
      </c>
      <c r="BW177" s="26">
        <f>IF(58&lt;=$Q177,INDEX('BAZA PRAC'!$D$4:$D$61,$P177-4+58),"")</f>
        <v/>
      </c>
      <c r="BX177" s="20" t="n"/>
      <c r="BY177" s="20" t="n"/>
    </row>
    <row r="178">
      <c r="A178" s="27">
        <f>IF($D178="","",COUNTA($D$11:$D178))</f>
        <v/>
      </c>
      <c r="B178" s="27">
        <f>IF($BX178&lt;&gt;"",$BX178,IF($D178="","",IFERROR(INDEX('BAZA PRAC'!$A$4:$A$61,MATCH($D178,'BAZA PRAC'!$D$4:$D$61,0)),"")))</f>
        <v/>
      </c>
      <c r="C178" s="20" t="n"/>
      <c r="D178" s="21" t="n"/>
      <c r="E178" s="27">
        <f>IF($BY178&lt;&gt;"",$BY178,IF($D178="","",IFERROR(INDEX('BAZA PRAC'!$E$4:$E$61,MATCH($D178,'BAZA PRAC'!$D$4:$D$61,0)),"")))</f>
        <v/>
      </c>
      <c r="F178" s="22" t="n"/>
      <c r="G178" s="23" t="n"/>
      <c r="H178" s="23" t="n"/>
      <c r="I178" s="23" t="n"/>
      <c r="J178" s="28">
        <f>IF($D178="","",N(G178)+N(H178)+N(I178))</f>
        <v/>
      </c>
      <c r="K178" s="28">
        <f>IF($D178="","",N(F178)*J178)</f>
        <v/>
      </c>
      <c r="L178" s="25" t="n"/>
      <c r="M178" s="28">
        <f>IF($D178="","",K178*(1-N(L178)))</f>
        <v/>
      </c>
      <c r="N178" s="21" t="n"/>
      <c r="P178" s="26">
        <f>IFERROR(VLOOKUP($C178,USTAWIENIA!$E$2:$H$8,3,FALSE),4)</f>
        <v/>
      </c>
      <c r="Q178" s="26">
        <f>IFERROR(VLOOKUP($C178,USTAWIENIA!$E$2:$H$8,4,FALSE),58)</f>
        <v/>
      </c>
      <c r="R178" s="26">
        <f>IF(1&lt;=$Q178,INDEX('BAZA PRAC'!$D$4:$D$61,$P178-4+1),"")</f>
        <v/>
      </c>
      <c r="S178" s="26">
        <f>IF(2&lt;=$Q178,INDEX('BAZA PRAC'!$D$4:$D$61,$P178-4+2),"")</f>
        <v/>
      </c>
      <c r="T178" s="26">
        <f>IF(3&lt;=$Q178,INDEX('BAZA PRAC'!$D$4:$D$61,$P178-4+3),"")</f>
        <v/>
      </c>
      <c r="U178" s="26">
        <f>IF(4&lt;=$Q178,INDEX('BAZA PRAC'!$D$4:$D$61,$P178-4+4),"")</f>
        <v/>
      </c>
      <c r="V178" s="26">
        <f>IF(5&lt;=$Q178,INDEX('BAZA PRAC'!$D$4:$D$61,$P178-4+5),"")</f>
        <v/>
      </c>
      <c r="W178" s="26">
        <f>IF(6&lt;=$Q178,INDEX('BAZA PRAC'!$D$4:$D$61,$P178-4+6),"")</f>
        <v/>
      </c>
      <c r="X178" s="26">
        <f>IF(7&lt;=$Q178,INDEX('BAZA PRAC'!$D$4:$D$61,$P178-4+7),"")</f>
        <v/>
      </c>
      <c r="Y178" s="26">
        <f>IF(8&lt;=$Q178,INDEX('BAZA PRAC'!$D$4:$D$61,$P178-4+8),"")</f>
        <v/>
      </c>
      <c r="Z178" s="26">
        <f>IF(9&lt;=$Q178,INDEX('BAZA PRAC'!$D$4:$D$61,$P178-4+9),"")</f>
        <v/>
      </c>
      <c r="AA178" s="26">
        <f>IF(10&lt;=$Q178,INDEX('BAZA PRAC'!$D$4:$D$61,$P178-4+10),"")</f>
        <v/>
      </c>
      <c r="AB178" s="26">
        <f>IF(11&lt;=$Q178,INDEX('BAZA PRAC'!$D$4:$D$61,$P178-4+11),"")</f>
        <v/>
      </c>
      <c r="AC178" s="26">
        <f>IF(12&lt;=$Q178,INDEX('BAZA PRAC'!$D$4:$D$61,$P178-4+12),"")</f>
        <v/>
      </c>
      <c r="AD178" s="26">
        <f>IF(13&lt;=$Q178,INDEX('BAZA PRAC'!$D$4:$D$61,$P178-4+13),"")</f>
        <v/>
      </c>
      <c r="AE178" s="26">
        <f>IF(14&lt;=$Q178,INDEX('BAZA PRAC'!$D$4:$D$61,$P178-4+14),"")</f>
        <v/>
      </c>
      <c r="AF178" s="26">
        <f>IF(15&lt;=$Q178,INDEX('BAZA PRAC'!$D$4:$D$61,$P178-4+15),"")</f>
        <v/>
      </c>
      <c r="AG178" s="26">
        <f>IF(16&lt;=$Q178,INDEX('BAZA PRAC'!$D$4:$D$61,$P178-4+16),"")</f>
        <v/>
      </c>
      <c r="AH178" s="26">
        <f>IF(17&lt;=$Q178,INDEX('BAZA PRAC'!$D$4:$D$61,$P178-4+17),"")</f>
        <v/>
      </c>
      <c r="AI178" s="26">
        <f>IF(18&lt;=$Q178,INDEX('BAZA PRAC'!$D$4:$D$61,$P178-4+18),"")</f>
        <v/>
      </c>
      <c r="AJ178" s="26">
        <f>IF(19&lt;=$Q178,INDEX('BAZA PRAC'!$D$4:$D$61,$P178-4+19),"")</f>
        <v/>
      </c>
      <c r="AK178" s="26">
        <f>IF(20&lt;=$Q178,INDEX('BAZA PRAC'!$D$4:$D$61,$P178-4+20),"")</f>
        <v/>
      </c>
      <c r="AL178" s="26">
        <f>IF(21&lt;=$Q178,INDEX('BAZA PRAC'!$D$4:$D$61,$P178-4+21),"")</f>
        <v/>
      </c>
      <c r="AM178" s="26">
        <f>IF(22&lt;=$Q178,INDEX('BAZA PRAC'!$D$4:$D$61,$P178-4+22),"")</f>
        <v/>
      </c>
      <c r="AN178" s="26">
        <f>IF(23&lt;=$Q178,INDEX('BAZA PRAC'!$D$4:$D$61,$P178-4+23),"")</f>
        <v/>
      </c>
      <c r="AO178" s="26">
        <f>IF(24&lt;=$Q178,INDEX('BAZA PRAC'!$D$4:$D$61,$P178-4+24),"")</f>
        <v/>
      </c>
      <c r="AP178" s="26">
        <f>IF(25&lt;=$Q178,INDEX('BAZA PRAC'!$D$4:$D$61,$P178-4+25),"")</f>
        <v/>
      </c>
      <c r="AQ178" s="26">
        <f>IF(26&lt;=$Q178,INDEX('BAZA PRAC'!$D$4:$D$61,$P178-4+26),"")</f>
        <v/>
      </c>
      <c r="AR178" s="26">
        <f>IF(27&lt;=$Q178,INDEX('BAZA PRAC'!$D$4:$D$61,$P178-4+27),"")</f>
        <v/>
      </c>
      <c r="AS178" s="26">
        <f>IF(28&lt;=$Q178,INDEX('BAZA PRAC'!$D$4:$D$61,$P178-4+28),"")</f>
        <v/>
      </c>
      <c r="AT178" s="26">
        <f>IF(29&lt;=$Q178,INDEX('BAZA PRAC'!$D$4:$D$61,$P178-4+29),"")</f>
        <v/>
      </c>
      <c r="AU178" s="26">
        <f>IF(30&lt;=$Q178,INDEX('BAZA PRAC'!$D$4:$D$61,$P178-4+30),"")</f>
        <v/>
      </c>
      <c r="AV178" s="26">
        <f>IF(31&lt;=$Q178,INDEX('BAZA PRAC'!$D$4:$D$61,$P178-4+31),"")</f>
        <v/>
      </c>
      <c r="AW178" s="26">
        <f>IF(32&lt;=$Q178,INDEX('BAZA PRAC'!$D$4:$D$61,$P178-4+32),"")</f>
        <v/>
      </c>
      <c r="AX178" s="26">
        <f>IF(33&lt;=$Q178,INDEX('BAZA PRAC'!$D$4:$D$61,$P178-4+33),"")</f>
        <v/>
      </c>
      <c r="AY178" s="26">
        <f>IF(34&lt;=$Q178,INDEX('BAZA PRAC'!$D$4:$D$61,$P178-4+34),"")</f>
        <v/>
      </c>
      <c r="AZ178" s="26">
        <f>IF(35&lt;=$Q178,INDEX('BAZA PRAC'!$D$4:$D$61,$P178-4+35),"")</f>
        <v/>
      </c>
      <c r="BA178" s="26">
        <f>IF(36&lt;=$Q178,INDEX('BAZA PRAC'!$D$4:$D$61,$P178-4+36),"")</f>
        <v/>
      </c>
      <c r="BB178" s="26">
        <f>IF(37&lt;=$Q178,INDEX('BAZA PRAC'!$D$4:$D$61,$P178-4+37),"")</f>
        <v/>
      </c>
      <c r="BC178" s="26">
        <f>IF(38&lt;=$Q178,INDEX('BAZA PRAC'!$D$4:$D$61,$P178-4+38),"")</f>
        <v/>
      </c>
      <c r="BD178" s="26">
        <f>IF(39&lt;=$Q178,INDEX('BAZA PRAC'!$D$4:$D$61,$P178-4+39),"")</f>
        <v/>
      </c>
      <c r="BE178" s="26">
        <f>IF(40&lt;=$Q178,INDEX('BAZA PRAC'!$D$4:$D$61,$P178-4+40),"")</f>
        <v/>
      </c>
      <c r="BF178" s="26">
        <f>IF(41&lt;=$Q178,INDEX('BAZA PRAC'!$D$4:$D$61,$P178-4+41),"")</f>
        <v/>
      </c>
      <c r="BG178" s="26">
        <f>IF(42&lt;=$Q178,INDEX('BAZA PRAC'!$D$4:$D$61,$P178-4+42),"")</f>
        <v/>
      </c>
      <c r="BH178" s="26">
        <f>IF(43&lt;=$Q178,INDEX('BAZA PRAC'!$D$4:$D$61,$P178-4+43),"")</f>
        <v/>
      </c>
      <c r="BI178" s="26">
        <f>IF(44&lt;=$Q178,INDEX('BAZA PRAC'!$D$4:$D$61,$P178-4+44),"")</f>
        <v/>
      </c>
      <c r="BJ178" s="26">
        <f>IF(45&lt;=$Q178,INDEX('BAZA PRAC'!$D$4:$D$61,$P178-4+45),"")</f>
        <v/>
      </c>
      <c r="BK178" s="26">
        <f>IF(46&lt;=$Q178,INDEX('BAZA PRAC'!$D$4:$D$61,$P178-4+46),"")</f>
        <v/>
      </c>
      <c r="BL178" s="26">
        <f>IF(47&lt;=$Q178,INDEX('BAZA PRAC'!$D$4:$D$61,$P178-4+47),"")</f>
        <v/>
      </c>
      <c r="BM178" s="26">
        <f>IF(48&lt;=$Q178,INDEX('BAZA PRAC'!$D$4:$D$61,$P178-4+48),"")</f>
        <v/>
      </c>
      <c r="BN178" s="26">
        <f>IF(49&lt;=$Q178,INDEX('BAZA PRAC'!$D$4:$D$61,$P178-4+49),"")</f>
        <v/>
      </c>
      <c r="BO178" s="26">
        <f>IF(50&lt;=$Q178,INDEX('BAZA PRAC'!$D$4:$D$61,$P178-4+50),"")</f>
        <v/>
      </c>
      <c r="BP178" s="26">
        <f>IF(51&lt;=$Q178,INDEX('BAZA PRAC'!$D$4:$D$61,$P178-4+51),"")</f>
        <v/>
      </c>
      <c r="BQ178" s="26">
        <f>IF(52&lt;=$Q178,INDEX('BAZA PRAC'!$D$4:$D$61,$P178-4+52),"")</f>
        <v/>
      </c>
      <c r="BR178" s="26">
        <f>IF(53&lt;=$Q178,INDEX('BAZA PRAC'!$D$4:$D$61,$P178-4+53),"")</f>
        <v/>
      </c>
      <c r="BS178" s="26">
        <f>IF(54&lt;=$Q178,INDEX('BAZA PRAC'!$D$4:$D$61,$P178-4+54),"")</f>
        <v/>
      </c>
      <c r="BT178" s="26">
        <f>IF(55&lt;=$Q178,INDEX('BAZA PRAC'!$D$4:$D$61,$P178-4+55),"")</f>
        <v/>
      </c>
      <c r="BU178" s="26">
        <f>IF(56&lt;=$Q178,INDEX('BAZA PRAC'!$D$4:$D$61,$P178-4+56),"")</f>
        <v/>
      </c>
      <c r="BV178" s="26">
        <f>IF(57&lt;=$Q178,INDEX('BAZA PRAC'!$D$4:$D$61,$P178-4+57),"")</f>
        <v/>
      </c>
      <c r="BW178" s="26">
        <f>IF(58&lt;=$Q178,INDEX('BAZA PRAC'!$D$4:$D$61,$P178-4+58),"")</f>
        <v/>
      </c>
      <c r="BX178" s="20" t="n"/>
      <c r="BY178" s="20" t="n"/>
    </row>
    <row r="179">
      <c r="A179" s="19">
        <f>IF($D179="","",COUNTA($D$11:$D179))</f>
        <v/>
      </c>
      <c r="B179" s="19">
        <f>IF($BX179&lt;&gt;"",$BX179,IF($D179="","",IFERROR(INDEX('BAZA PRAC'!$A$4:$A$61,MATCH($D179,'BAZA PRAC'!$D$4:$D$61,0)),"")))</f>
        <v/>
      </c>
      <c r="C179" s="20" t="n"/>
      <c r="D179" s="21" t="n"/>
      <c r="E179" s="19">
        <f>IF($BY179&lt;&gt;"",$BY179,IF($D179="","",IFERROR(INDEX('BAZA PRAC'!$E$4:$E$61,MATCH($D179,'BAZA PRAC'!$D$4:$D$61,0)),"")))</f>
        <v/>
      </c>
      <c r="F179" s="22" t="n"/>
      <c r="G179" s="23" t="n"/>
      <c r="H179" s="23" t="n"/>
      <c r="I179" s="23" t="n"/>
      <c r="J179" s="24">
        <f>IF($D179="","",N(G179)+N(H179)+N(I179))</f>
        <v/>
      </c>
      <c r="K179" s="24">
        <f>IF($D179="","",N(F179)*J179)</f>
        <v/>
      </c>
      <c r="L179" s="25" t="n"/>
      <c r="M179" s="24">
        <f>IF($D179="","",K179*(1-N(L179)))</f>
        <v/>
      </c>
      <c r="N179" s="21" t="n"/>
      <c r="P179" s="26">
        <f>IFERROR(VLOOKUP($C179,USTAWIENIA!$E$2:$H$8,3,FALSE),4)</f>
        <v/>
      </c>
      <c r="Q179" s="26">
        <f>IFERROR(VLOOKUP($C179,USTAWIENIA!$E$2:$H$8,4,FALSE),58)</f>
        <v/>
      </c>
      <c r="R179" s="26">
        <f>IF(1&lt;=$Q179,INDEX('BAZA PRAC'!$D$4:$D$61,$P179-4+1),"")</f>
        <v/>
      </c>
      <c r="S179" s="26">
        <f>IF(2&lt;=$Q179,INDEX('BAZA PRAC'!$D$4:$D$61,$P179-4+2),"")</f>
        <v/>
      </c>
      <c r="T179" s="26">
        <f>IF(3&lt;=$Q179,INDEX('BAZA PRAC'!$D$4:$D$61,$P179-4+3),"")</f>
        <v/>
      </c>
      <c r="U179" s="26">
        <f>IF(4&lt;=$Q179,INDEX('BAZA PRAC'!$D$4:$D$61,$P179-4+4),"")</f>
        <v/>
      </c>
      <c r="V179" s="26">
        <f>IF(5&lt;=$Q179,INDEX('BAZA PRAC'!$D$4:$D$61,$P179-4+5),"")</f>
        <v/>
      </c>
      <c r="W179" s="26">
        <f>IF(6&lt;=$Q179,INDEX('BAZA PRAC'!$D$4:$D$61,$P179-4+6),"")</f>
        <v/>
      </c>
      <c r="X179" s="26">
        <f>IF(7&lt;=$Q179,INDEX('BAZA PRAC'!$D$4:$D$61,$P179-4+7),"")</f>
        <v/>
      </c>
      <c r="Y179" s="26">
        <f>IF(8&lt;=$Q179,INDEX('BAZA PRAC'!$D$4:$D$61,$P179-4+8),"")</f>
        <v/>
      </c>
      <c r="Z179" s="26">
        <f>IF(9&lt;=$Q179,INDEX('BAZA PRAC'!$D$4:$D$61,$P179-4+9),"")</f>
        <v/>
      </c>
      <c r="AA179" s="26">
        <f>IF(10&lt;=$Q179,INDEX('BAZA PRAC'!$D$4:$D$61,$P179-4+10),"")</f>
        <v/>
      </c>
      <c r="AB179" s="26">
        <f>IF(11&lt;=$Q179,INDEX('BAZA PRAC'!$D$4:$D$61,$P179-4+11),"")</f>
        <v/>
      </c>
      <c r="AC179" s="26">
        <f>IF(12&lt;=$Q179,INDEX('BAZA PRAC'!$D$4:$D$61,$P179-4+12),"")</f>
        <v/>
      </c>
      <c r="AD179" s="26">
        <f>IF(13&lt;=$Q179,INDEX('BAZA PRAC'!$D$4:$D$61,$P179-4+13),"")</f>
        <v/>
      </c>
      <c r="AE179" s="26">
        <f>IF(14&lt;=$Q179,INDEX('BAZA PRAC'!$D$4:$D$61,$P179-4+14),"")</f>
        <v/>
      </c>
      <c r="AF179" s="26">
        <f>IF(15&lt;=$Q179,INDEX('BAZA PRAC'!$D$4:$D$61,$P179-4+15),"")</f>
        <v/>
      </c>
      <c r="AG179" s="26">
        <f>IF(16&lt;=$Q179,INDEX('BAZA PRAC'!$D$4:$D$61,$P179-4+16),"")</f>
        <v/>
      </c>
      <c r="AH179" s="26">
        <f>IF(17&lt;=$Q179,INDEX('BAZA PRAC'!$D$4:$D$61,$P179-4+17),"")</f>
        <v/>
      </c>
      <c r="AI179" s="26">
        <f>IF(18&lt;=$Q179,INDEX('BAZA PRAC'!$D$4:$D$61,$P179-4+18),"")</f>
        <v/>
      </c>
      <c r="AJ179" s="26">
        <f>IF(19&lt;=$Q179,INDEX('BAZA PRAC'!$D$4:$D$61,$P179-4+19),"")</f>
        <v/>
      </c>
      <c r="AK179" s="26">
        <f>IF(20&lt;=$Q179,INDEX('BAZA PRAC'!$D$4:$D$61,$P179-4+20),"")</f>
        <v/>
      </c>
      <c r="AL179" s="26">
        <f>IF(21&lt;=$Q179,INDEX('BAZA PRAC'!$D$4:$D$61,$P179-4+21),"")</f>
        <v/>
      </c>
      <c r="AM179" s="26">
        <f>IF(22&lt;=$Q179,INDEX('BAZA PRAC'!$D$4:$D$61,$P179-4+22),"")</f>
        <v/>
      </c>
      <c r="AN179" s="26">
        <f>IF(23&lt;=$Q179,INDEX('BAZA PRAC'!$D$4:$D$61,$P179-4+23),"")</f>
        <v/>
      </c>
      <c r="AO179" s="26">
        <f>IF(24&lt;=$Q179,INDEX('BAZA PRAC'!$D$4:$D$61,$P179-4+24),"")</f>
        <v/>
      </c>
      <c r="AP179" s="26">
        <f>IF(25&lt;=$Q179,INDEX('BAZA PRAC'!$D$4:$D$61,$P179-4+25),"")</f>
        <v/>
      </c>
      <c r="AQ179" s="26">
        <f>IF(26&lt;=$Q179,INDEX('BAZA PRAC'!$D$4:$D$61,$P179-4+26),"")</f>
        <v/>
      </c>
      <c r="AR179" s="26">
        <f>IF(27&lt;=$Q179,INDEX('BAZA PRAC'!$D$4:$D$61,$P179-4+27),"")</f>
        <v/>
      </c>
      <c r="AS179" s="26">
        <f>IF(28&lt;=$Q179,INDEX('BAZA PRAC'!$D$4:$D$61,$P179-4+28),"")</f>
        <v/>
      </c>
      <c r="AT179" s="26">
        <f>IF(29&lt;=$Q179,INDEX('BAZA PRAC'!$D$4:$D$61,$P179-4+29),"")</f>
        <v/>
      </c>
      <c r="AU179" s="26">
        <f>IF(30&lt;=$Q179,INDEX('BAZA PRAC'!$D$4:$D$61,$P179-4+30),"")</f>
        <v/>
      </c>
      <c r="AV179" s="26">
        <f>IF(31&lt;=$Q179,INDEX('BAZA PRAC'!$D$4:$D$61,$P179-4+31),"")</f>
        <v/>
      </c>
      <c r="AW179" s="26">
        <f>IF(32&lt;=$Q179,INDEX('BAZA PRAC'!$D$4:$D$61,$P179-4+32),"")</f>
        <v/>
      </c>
      <c r="AX179" s="26">
        <f>IF(33&lt;=$Q179,INDEX('BAZA PRAC'!$D$4:$D$61,$P179-4+33),"")</f>
        <v/>
      </c>
      <c r="AY179" s="26">
        <f>IF(34&lt;=$Q179,INDEX('BAZA PRAC'!$D$4:$D$61,$P179-4+34),"")</f>
        <v/>
      </c>
      <c r="AZ179" s="26">
        <f>IF(35&lt;=$Q179,INDEX('BAZA PRAC'!$D$4:$D$61,$P179-4+35),"")</f>
        <v/>
      </c>
      <c r="BA179" s="26">
        <f>IF(36&lt;=$Q179,INDEX('BAZA PRAC'!$D$4:$D$61,$P179-4+36),"")</f>
        <v/>
      </c>
      <c r="BB179" s="26">
        <f>IF(37&lt;=$Q179,INDEX('BAZA PRAC'!$D$4:$D$61,$P179-4+37),"")</f>
        <v/>
      </c>
      <c r="BC179" s="26">
        <f>IF(38&lt;=$Q179,INDEX('BAZA PRAC'!$D$4:$D$61,$P179-4+38),"")</f>
        <v/>
      </c>
      <c r="BD179" s="26">
        <f>IF(39&lt;=$Q179,INDEX('BAZA PRAC'!$D$4:$D$61,$P179-4+39),"")</f>
        <v/>
      </c>
      <c r="BE179" s="26">
        <f>IF(40&lt;=$Q179,INDEX('BAZA PRAC'!$D$4:$D$61,$P179-4+40),"")</f>
        <v/>
      </c>
      <c r="BF179" s="26">
        <f>IF(41&lt;=$Q179,INDEX('BAZA PRAC'!$D$4:$D$61,$P179-4+41),"")</f>
        <v/>
      </c>
      <c r="BG179" s="26">
        <f>IF(42&lt;=$Q179,INDEX('BAZA PRAC'!$D$4:$D$61,$P179-4+42),"")</f>
        <v/>
      </c>
      <c r="BH179" s="26">
        <f>IF(43&lt;=$Q179,INDEX('BAZA PRAC'!$D$4:$D$61,$P179-4+43),"")</f>
        <v/>
      </c>
      <c r="BI179" s="26">
        <f>IF(44&lt;=$Q179,INDEX('BAZA PRAC'!$D$4:$D$61,$P179-4+44),"")</f>
        <v/>
      </c>
      <c r="BJ179" s="26">
        <f>IF(45&lt;=$Q179,INDEX('BAZA PRAC'!$D$4:$D$61,$P179-4+45),"")</f>
        <v/>
      </c>
      <c r="BK179" s="26">
        <f>IF(46&lt;=$Q179,INDEX('BAZA PRAC'!$D$4:$D$61,$P179-4+46),"")</f>
        <v/>
      </c>
      <c r="BL179" s="26">
        <f>IF(47&lt;=$Q179,INDEX('BAZA PRAC'!$D$4:$D$61,$P179-4+47),"")</f>
        <v/>
      </c>
      <c r="BM179" s="26">
        <f>IF(48&lt;=$Q179,INDEX('BAZA PRAC'!$D$4:$D$61,$P179-4+48),"")</f>
        <v/>
      </c>
      <c r="BN179" s="26">
        <f>IF(49&lt;=$Q179,INDEX('BAZA PRAC'!$D$4:$D$61,$P179-4+49),"")</f>
        <v/>
      </c>
      <c r="BO179" s="26">
        <f>IF(50&lt;=$Q179,INDEX('BAZA PRAC'!$D$4:$D$61,$P179-4+50),"")</f>
        <v/>
      </c>
      <c r="BP179" s="26">
        <f>IF(51&lt;=$Q179,INDEX('BAZA PRAC'!$D$4:$D$61,$P179-4+51),"")</f>
        <v/>
      </c>
      <c r="BQ179" s="26">
        <f>IF(52&lt;=$Q179,INDEX('BAZA PRAC'!$D$4:$D$61,$P179-4+52),"")</f>
        <v/>
      </c>
      <c r="BR179" s="26">
        <f>IF(53&lt;=$Q179,INDEX('BAZA PRAC'!$D$4:$D$61,$P179-4+53),"")</f>
        <v/>
      </c>
      <c r="BS179" s="26">
        <f>IF(54&lt;=$Q179,INDEX('BAZA PRAC'!$D$4:$D$61,$P179-4+54),"")</f>
        <v/>
      </c>
      <c r="BT179" s="26">
        <f>IF(55&lt;=$Q179,INDEX('BAZA PRAC'!$D$4:$D$61,$P179-4+55),"")</f>
        <v/>
      </c>
      <c r="BU179" s="26">
        <f>IF(56&lt;=$Q179,INDEX('BAZA PRAC'!$D$4:$D$61,$P179-4+56),"")</f>
        <v/>
      </c>
      <c r="BV179" s="26">
        <f>IF(57&lt;=$Q179,INDEX('BAZA PRAC'!$D$4:$D$61,$P179-4+57),"")</f>
        <v/>
      </c>
      <c r="BW179" s="26">
        <f>IF(58&lt;=$Q179,INDEX('BAZA PRAC'!$D$4:$D$61,$P179-4+58),"")</f>
        <v/>
      </c>
      <c r="BX179" s="20" t="n"/>
      <c r="BY179" s="20" t="n"/>
    </row>
    <row r="180">
      <c r="A180" s="27">
        <f>IF($D180="","",COUNTA($D$11:$D180))</f>
        <v/>
      </c>
      <c r="B180" s="27">
        <f>IF($BX180&lt;&gt;"",$BX180,IF($D180="","",IFERROR(INDEX('BAZA PRAC'!$A$4:$A$61,MATCH($D180,'BAZA PRAC'!$D$4:$D$61,0)),"")))</f>
        <v/>
      </c>
      <c r="C180" s="20" t="n"/>
      <c r="D180" s="21" t="n"/>
      <c r="E180" s="27">
        <f>IF($BY180&lt;&gt;"",$BY180,IF($D180="","",IFERROR(INDEX('BAZA PRAC'!$E$4:$E$61,MATCH($D180,'BAZA PRAC'!$D$4:$D$61,0)),"")))</f>
        <v/>
      </c>
      <c r="F180" s="22" t="n"/>
      <c r="G180" s="23" t="n"/>
      <c r="H180" s="23" t="n"/>
      <c r="I180" s="23" t="n"/>
      <c r="J180" s="28">
        <f>IF($D180="","",N(G180)+N(H180)+N(I180))</f>
        <v/>
      </c>
      <c r="K180" s="28">
        <f>IF($D180="","",N(F180)*J180)</f>
        <v/>
      </c>
      <c r="L180" s="25" t="n"/>
      <c r="M180" s="28">
        <f>IF($D180="","",K180*(1-N(L180)))</f>
        <v/>
      </c>
      <c r="N180" s="21" t="n"/>
      <c r="P180" s="26">
        <f>IFERROR(VLOOKUP($C180,USTAWIENIA!$E$2:$H$8,3,FALSE),4)</f>
        <v/>
      </c>
      <c r="Q180" s="26">
        <f>IFERROR(VLOOKUP($C180,USTAWIENIA!$E$2:$H$8,4,FALSE),58)</f>
        <v/>
      </c>
      <c r="R180" s="26">
        <f>IF(1&lt;=$Q180,INDEX('BAZA PRAC'!$D$4:$D$61,$P180-4+1),"")</f>
        <v/>
      </c>
      <c r="S180" s="26">
        <f>IF(2&lt;=$Q180,INDEX('BAZA PRAC'!$D$4:$D$61,$P180-4+2),"")</f>
        <v/>
      </c>
      <c r="T180" s="26">
        <f>IF(3&lt;=$Q180,INDEX('BAZA PRAC'!$D$4:$D$61,$P180-4+3),"")</f>
        <v/>
      </c>
      <c r="U180" s="26">
        <f>IF(4&lt;=$Q180,INDEX('BAZA PRAC'!$D$4:$D$61,$P180-4+4),"")</f>
        <v/>
      </c>
      <c r="V180" s="26">
        <f>IF(5&lt;=$Q180,INDEX('BAZA PRAC'!$D$4:$D$61,$P180-4+5),"")</f>
        <v/>
      </c>
      <c r="W180" s="26">
        <f>IF(6&lt;=$Q180,INDEX('BAZA PRAC'!$D$4:$D$61,$P180-4+6),"")</f>
        <v/>
      </c>
      <c r="X180" s="26">
        <f>IF(7&lt;=$Q180,INDEX('BAZA PRAC'!$D$4:$D$61,$P180-4+7),"")</f>
        <v/>
      </c>
      <c r="Y180" s="26">
        <f>IF(8&lt;=$Q180,INDEX('BAZA PRAC'!$D$4:$D$61,$P180-4+8),"")</f>
        <v/>
      </c>
      <c r="Z180" s="26">
        <f>IF(9&lt;=$Q180,INDEX('BAZA PRAC'!$D$4:$D$61,$P180-4+9),"")</f>
        <v/>
      </c>
      <c r="AA180" s="26">
        <f>IF(10&lt;=$Q180,INDEX('BAZA PRAC'!$D$4:$D$61,$P180-4+10),"")</f>
        <v/>
      </c>
      <c r="AB180" s="26">
        <f>IF(11&lt;=$Q180,INDEX('BAZA PRAC'!$D$4:$D$61,$P180-4+11),"")</f>
        <v/>
      </c>
      <c r="AC180" s="26">
        <f>IF(12&lt;=$Q180,INDEX('BAZA PRAC'!$D$4:$D$61,$P180-4+12),"")</f>
        <v/>
      </c>
      <c r="AD180" s="26">
        <f>IF(13&lt;=$Q180,INDEX('BAZA PRAC'!$D$4:$D$61,$P180-4+13),"")</f>
        <v/>
      </c>
      <c r="AE180" s="26">
        <f>IF(14&lt;=$Q180,INDEX('BAZA PRAC'!$D$4:$D$61,$P180-4+14),"")</f>
        <v/>
      </c>
      <c r="AF180" s="26">
        <f>IF(15&lt;=$Q180,INDEX('BAZA PRAC'!$D$4:$D$61,$P180-4+15),"")</f>
        <v/>
      </c>
      <c r="AG180" s="26">
        <f>IF(16&lt;=$Q180,INDEX('BAZA PRAC'!$D$4:$D$61,$P180-4+16),"")</f>
        <v/>
      </c>
      <c r="AH180" s="26">
        <f>IF(17&lt;=$Q180,INDEX('BAZA PRAC'!$D$4:$D$61,$P180-4+17),"")</f>
        <v/>
      </c>
      <c r="AI180" s="26">
        <f>IF(18&lt;=$Q180,INDEX('BAZA PRAC'!$D$4:$D$61,$P180-4+18),"")</f>
        <v/>
      </c>
      <c r="AJ180" s="26">
        <f>IF(19&lt;=$Q180,INDEX('BAZA PRAC'!$D$4:$D$61,$P180-4+19),"")</f>
        <v/>
      </c>
      <c r="AK180" s="26">
        <f>IF(20&lt;=$Q180,INDEX('BAZA PRAC'!$D$4:$D$61,$P180-4+20),"")</f>
        <v/>
      </c>
      <c r="AL180" s="26">
        <f>IF(21&lt;=$Q180,INDEX('BAZA PRAC'!$D$4:$D$61,$P180-4+21),"")</f>
        <v/>
      </c>
      <c r="AM180" s="26">
        <f>IF(22&lt;=$Q180,INDEX('BAZA PRAC'!$D$4:$D$61,$P180-4+22),"")</f>
        <v/>
      </c>
      <c r="AN180" s="26">
        <f>IF(23&lt;=$Q180,INDEX('BAZA PRAC'!$D$4:$D$61,$P180-4+23),"")</f>
        <v/>
      </c>
      <c r="AO180" s="26">
        <f>IF(24&lt;=$Q180,INDEX('BAZA PRAC'!$D$4:$D$61,$P180-4+24),"")</f>
        <v/>
      </c>
      <c r="AP180" s="26">
        <f>IF(25&lt;=$Q180,INDEX('BAZA PRAC'!$D$4:$D$61,$P180-4+25),"")</f>
        <v/>
      </c>
      <c r="AQ180" s="26">
        <f>IF(26&lt;=$Q180,INDEX('BAZA PRAC'!$D$4:$D$61,$P180-4+26),"")</f>
        <v/>
      </c>
      <c r="AR180" s="26">
        <f>IF(27&lt;=$Q180,INDEX('BAZA PRAC'!$D$4:$D$61,$P180-4+27),"")</f>
        <v/>
      </c>
      <c r="AS180" s="26">
        <f>IF(28&lt;=$Q180,INDEX('BAZA PRAC'!$D$4:$D$61,$P180-4+28),"")</f>
        <v/>
      </c>
      <c r="AT180" s="26">
        <f>IF(29&lt;=$Q180,INDEX('BAZA PRAC'!$D$4:$D$61,$P180-4+29),"")</f>
        <v/>
      </c>
      <c r="AU180" s="26">
        <f>IF(30&lt;=$Q180,INDEX('BAZA PRAC'!$D$4:$D$61,$P180-4+30),"")</f>
        <v/>
      </c>
      <c r="AV180" s="26">
        <f>IF(31&lt;=$Q180,INDEX('BAZA PRAC'!$D$4:$D$61,$P180-4+31),"")</f>
        <v/>
      </c>
      <c r="AW180" s="26">
        <f>IF(32&lt;=$Q180,INDEX('BAZA PRAC'!$D$4:$D$61,$P180-4+32),"")</f>
        <v/>
      </c>
      <c r="AX180" s="26">
        <f>IF(33&lt;=$Q180,INDEX('BAZA PRAC'!$D$4:$D$61,$P180-4+33),"")</f>
        <v/>
      </c>
      <c r="AY180" s="26">
        <f>IF(34&lt;=$Q180,INDEX('BAZA PRAC'!$D$4:$D$61,$P180-4+34),"")</f>
        <v/>
      </c>
      <c r="AZ180" s="26">
        <f>IF(35&lt;=$Q180,INDEX('BAZA PRAC'!$D$4:$D$61,$P180-4+35),"")</f>
        <v/>
      </c>
      <c r="BA180" s="26">
        <f>IF(36&lt;=$Q180,INDEX('BAZA PRAC'!$D$4:$D$61,$P180-4+36),"")</f>
        <v/>
      </c>
      <c r="BB180" s="26">
        <f>IF(37&lt;=$Q180,INDEX('BAZA PRAC'!$D$4:$D$61,$P180-4+37),"")</f>
        <v/>
      </c>
      <c r="BC180" s="26">
        <f>IF(38&lt;=$Q180,INDEX('BAZA PRAC'!$D$4:$D$61,$P180-4+38),"")</f>
        <v/>
      </c>
      <c r="BD180" s="26">
        <f>IF(39&lt;=$Q180,INDEX('BAZA PRAC'!$D$4:$D$61,$P180-4+39),"")</f>
        <v/>
      </c>
      <c r="BE180" s="26">
        <f>IF(40&lt;=$Q180,INDEX('BAZA PRAC'!$D$4:$D$61,$P180-4+40),"")</f>
        <v/>
      </c>
      <c r="BF180" s="26">
        <f>IF(41&lt;=$Q180,INDEX('BAZA PRAC'!$D$4:$D$61,$P180-4+41),"")</f>
        <v/>
      </c>
      <c r="BG180" s="26">
        <f>IF(42&lt;=$Q180,INDEX('BAZA PRAC'!$D$4:$D$61,$P180-4+42),"")</f>
        <v/>
      </c>
      <c r="BH180" s="26">
        <f>IF(43&lt;=$Q180,INDEX('BAZA PRAC'!$D$4:$D$61,$P180-4+43),"")</f>
        <v/>
      </c>
      <c r="BI180" s="26">
        <f>IF(44&lt;=$Q180,INDEX('BAZA PRAC'!$D$4:$D$61,$P180-4+44),"")</f>
        <v/>
      </c>
      <c r="BJ180" s="26">
        <f>IF(45&lt;=$Q180,INDEX('BAZA PRAC'!$D$4:$D$61,$P180-4+45),"")</f>
        <v/>
      </c>
      <c r="BK180" s="26">
        <f>IF(46&lt;=$Q180,INDEX('BAZA PRAC'!$D$4:$D$61,$P180-4+46),"")</f>
        <v/>
      </c>
      <c r="BL180" s="26">
        <f>IF(47&lt;=$Q180,INDEX('BAZA PRAC'!$D$4:$D$61,$P180-4+47),"")</f>
        <v/>
      </c>
      <c r="BM180" s="26">
        <f>IF(48&lt;=$Q180,INDEX('BAZA PRAC'!$D$4:$D$61,$P180-4+48),"")</f>
        <v/>
      </c>
      <c r="BN180" s="26">
        <f>IF(49&lt;=$Q180,INDEX('BAZA PRAC'!$D$4:$D$61,$P180-4+49),"")</f>
        <v/>
      </c>
      <c r="BO180" s="26">
        <f>IF(50&lt;=$Q180,INDEX('BAZA PRAC'!$D$4:$D$61,$P180-4+50),"")</f>
        <v/>
      </c>
      <c r="BP180" s="26">
        <f>IF(51&lt;=$Q180,INDEX('BAZA PRAC'!$D$4:$D$61,$P180-4+51),"")</f>
        <v/>
      </c>
      <c r="BQ180" s="26">
        <f>IF(52&lt;=$Q180,INDEX('BAZA PRAC'!$D$4:$D$61,$P180-4+52),"")</f>
        <v/>
      </c>
      <c r="BR180" s="26">
        <f>IF(53&lt;=$Q180,INDEX('BAZA PRAC'!$D$4:$D$61,$P180-4+53),"")</f>
        <v/>
      </c>
      <c r="BS180" s="26">
        <f>IF(54&lt;=$Q180,INDEX('BAZA PRAC'!$D$4:$D$61,$P180-4+54),"")</f>
        <v/>
      </c>
      <c r="BT180" s="26">
        <f>IF(55&lt;=$Q180,INDEX('BAZA PRAC'!$D$4:$D$61,$P180-4+55),"")</f>
        <v/>
      </c>
      <c r="BU180" s="26">
        <f>IF(56&lt;=$Q180,INDEX('BAZA PRAC'!$D$4:$D$61,$P180-4+56),"")</f>
        <v/>
      </c>
      <c r="BV180" s="26">
        <f>IF(57&lt;=$Q180,INDEX('BAZA PRAC'!$D$4:$D$61,$P180-4+57),"")</f>
        <v/>
      </c>
      <c r="BW180" s="26">
        <f>IF(58&lt;=$Q180,INDEX('BAZA PRAC'!$D$4:$D$61,$P180-4+58),"")</f>
        <v/>
      </c>
      <c r="BX180" s="20" t="n"/>
      <c r="BY180" s="20" t="n"/>
    </row>
    <row r="181">
      <c r="A181" s="19">
        <f>IF($D181="","",COUNTA($D$11:$D181))</f>
        <v/>
      </c>
      <c r="B181" s="19">
        <f>IF($BX181&lt;&gt;"",$BX181,IF($D181="","",IFERROR(INDEX('BAZA PRAC'!$A$4:$A$61,MATCH($D181,'BAZA PRAC'!$D$4:$D$61,0)),"")))</f>
        <v/>
      </c>
      <c r="C181" s="20" t="n"/>
      <c r="D181" s="21" t="n"/>
      <c r="E181" s="19">
        <f>IF($BY181&lt;&gt;"",$BY181,IF($D181="","",IFERROR(INDEX('BAZA PRAC'!$E$4:$E$61,MATCH($D181,'BAZA PRAC'!$D$4:$D$61,0)),"")))</f>
        <v/>
      </c>
      <c r="F181" s="22" t="n"/>
      <c r="G181" s="23" t="n"/>
      <c r="H181" s="23" t="n"/>
      <c r="I181" s="23" t="n"/>
      <c r="J181" s="24">
        <f>IF($D181="","",N(G181)+N(H181)+N(I181))</f>
        <v/>
      </c>
      <c r="K181" s="24">
        <f>IF($D181="","",N(F181)*J181)</f>
        <v/>
      </c>
      <c r="L181" s="25" t="n"/>
      <c r="M181" s="24">
        <f>IF($D181="","",K181*(1-N(L181)))</f>
        <v/>
      </c>
      <c r="N181" s="21" t="n"/>
      <c r="P181" s="26">
        <f>IFERROR(VLOOKUP($C181,USTAWIENIA!$E$2:$H$8,3,FALSE),4)</f>
        <v/>
      </c>
      <c r="Q181" s="26">
        <f>IFERROR(VLOOKUP($C181,USTAWIENIA!$E$2:$H$8,4,FALSE),58)</f>
        <v/>
      </c>
      <c r="R181" s="26">
        <f>IF(1&lt;=$Q181,INDEX('BAZA PRAC'!$D$4:$D$61,$P181-4+1),"")</f>
        <v/>
      </c>
      <c r="S181" s="26">
        <f>IF(2&lt;=$Q181,INDEX('BAZA PRAC'!$D$4:$D$61,$P181-4+2),"")</f>
        <v/>
      </c>
      <c r="T181" s="26">
        <f>IF(3&lt;=$Q181,INDEX('BAZA PRAC'!$D$4:$D$61,$P181-4+3),"")</f>
        <v/>
      </c>
      <c r="U181" s="26">
        <f>IF(4&lt;=$Q181,INDEX('BAZA PRAC'!$D$4:$D$61,$P181-4+4),"")</f>
        <v/>
      </c>
      <c r="V181" s="26">
        <f>IF(5&lt;=$Q181,INDEX('BAZA PRAC'!$D$4:$D$61,$P181-4+5),"")</f>
        <v/>
      </c>
      <c r="W181" s="26">
        <f>IF(6&lt;=$Q181,INDEX('BAZA PRAC'!$D$4:$D$61,$P181-4+6),"")</f>
        <v/>
      </c>
      <c r="X181" s="26">
        <f>IF(7&lt;=$Q181,INDEX('BAZA PRAC'!$D$4:$D$61,$P181-4+7),"")</f>
        <v/>
      </c>
      <c r="Y181" s="26">
        <f>IF(8&lt;=$Q181,INDEX('BAZA PRAC'!$D$4:$D$61,$P181-4+8),"")</f>
        <v/>
      </c>
      <c r="Z181" s="26">
        <f>IF(9&lt;=$Q181,INDEX('BAZA PRAC'!$D$4:$D$61,$P181-4+9),"")</f>
        <v/>
      </c>
      <c r="AA181" s="26">
        <f>IF(10&lt;=$Q181,INDEX('BAZA PRAC'!$D$4:$D$61,$P181-4+10),"")</f>
        <v/>
      </c>
      <c r="AB181" s="26">
        <f>IF(11&lt;=$Q181,INDEX('BAZA PRAC'!$D$4:$D$61,$P181-4+11),"")</f>
        <v/>
      </c>
      <c r="AC181" s="26">
        <f>IF(12&lt;=$Q181,INDEX('BAZA PRAC'!$D$4:$D$61,$P181-4+12),"")</f>
        <v/>
      </c>
      <c r="AD181" s="26">
        <f>IF(13&lt;=$Q181,INDEX('BAZA PRAC'!$D$4:$D$61,$P181-4+13),"")</f>
        <v/>
      </c>
      <c r="AE181" s="26">
        <f>IF(14&lt;=$Q181,INDEX('BAZA PRAC'!$D$4:$D$61,$P181-4+14),"")</f>
        <v/>
      </c>
      <c r="AF181" s="26">
        <f>IF(15&lt;=$Q181,INDEX('BAZA PRAC'!$D$4:$D$61,$P181-4+15),"")</f>
        <v/>
      </c>
      <c r="AG181" s="26">
        <f>IF(16&lt;=$Q181,INDEX('BAZA PRAC'!$D$4:$D$61,$P181-4+16),"")</f>
        <v/>
      </c>
      <c r="AH181" s="26">
        <f>IF(17&lt;=$Q181,INDEX('BAZA PRAC'!$D$4:$D$61,$P181-4+17),"")</f>
        <v/>
      </c>
      <c r="AI181" s="26">
        <f>IF(18&lt;=$Q181,INDEX('BAZA PRAC'!$D$4:$D$61,$P181-4+18),"")</f>
        <v/>
      </c>
      <c r="AJ181" s="26">
        <f>IF(19&lt;=$Q181,INDEX('BAZA PRAC'!$D$4:$D$61,$P181-4+19),"")</f>
        <v/>
      </c>
      <c r="AK181" s="26">
        <f>IF(20&lt;=$Q181,INDEX('BAZA PRAC'!$D$4:$D$61,$P181-4+20),"")</f>
        <v/>
      </c>
      <c r="AL181" s="26">
        <f>IF(21&lt;=$Q181,INDEX('BAZA PRAC'!$D$4:$D$61,$P181-4+21),"")</f>
        <v/>
      </c>
      <c r="AM181" s="26">
        <f>IF(22&lt;=$Q181,INDEX('BAZA PRAC'!$D$4:$D$61,$P181-4+22),"")</f>
        <v/>
      </c>
      <c r="AN181" s="26">
        <f>IF(23&lt;=$Q181,INDEX('BAZA PRAC'!$D$4:$D$61,$P181-4+23),"")</f>
        <v/>
      </c>
      <c r="AO181" s="26">
        <f>IF(24&lt;=$Q181,INDEX('BAZA PRAC'!$D$4:$D$61,$P181-4+24),"")</f>
        <v/>
      </c>
      <c r="AP181" s="26">
        <f>IF(25&lt;=$Q181,INDEX('BAZA PRAC'!$D$4:$D$61,$P181-4+25),"")</f>
        <v/>
      </c>
      <c r="AQ181" s="26">
        <f>IF(26&lt;=$Q181,INDEX('BAZA PRAC'!$D$4:$D$61,$P181-4+26),"")</f>
        <v/>
      </c>
      <c r="AR181" s="26">
        <f>IF(27&lt;=$Q181,INDEX('BAZA PRAC'!$D$4:$D$61,$P181-4+27),"")</f>
        <v/>
      </c>
      <c r="AS181" s="26">
        <f>IF(28&lt;=$Q181,INDEX('BAZA PRAC'!$D$4:$D$61,$P181-4+28),"")</f>
        <v/>
      </c>
      <c r="AT181" s="26">
        <f>IF(29&lt;=$Q181,INDEX('BAZA PRAC'!$D$4:$D$61,$P181-4+29),"")</f>
        <v/>
      </c>
      <c r="AU181" s="26">
        <f>IF(30&lt;=$Q181,INDEX('BAZA PRAC'!$D$4:$D$61,$P181-4+30),"")</f>
        <v/>
      </c>
      <c r="AV181" s="26">
        <f>IF(31&lt;=$Q181,INDEX('BAZA PRAC'!$D$4:$D$61,$P181-4+31),"")</f>
        <v/>
      </c>
      <c r="AW181" s="26">
        <f>IF(32&lt;=$Q181,INDEX('BAZA PRAC'!$D$4:$D$61,$P181-4+32),"")</f>
        <v/>
      </c>
      <c r="AX181" s="26">
        <f>IF(33&lt;=$Q181,INDEX('BAZA PRAC'!$D$4:$D$61,$P181-4+33),"")</f>
        <v/>
      </c>
      <c r="AY181" s="26">
        <f>IF(34&lt;=$Q181,INDEX('BAZA PRAC'!$D$4:$D$61,$P181-4+34),"")</f>
        <v/>
      </c>
      <c r="AZ181" s="26">
        <f>IF(35&lt;=$Q181,INDEX('BAZA PRAC'!$D$4:$D$61,$P181-4+35),"")</f>
        <v/>
      </c>
      <c r="BA181" s="26">
        <f>IF(36&lt;=$Q181,INDEX('BAZA PRAC'!$D$4:$D$61,$P181-4+36),"")</f>
        <v/>
      </c>
      <c r="BB181" s="26">
        <f>IF(37&lt;=$Q181,INDEX('BAZA PRAC'!$D$4:$D$61,$P181-4+37),"")</f>
        <v/>
      </c>
      <c r="BC181" s="26">
        <f>IF(38&lt;=$Q181,INDEX('BAZA PRAC'!$D$4:$D$61,$P181-4+38),"")</f>
        <v/>
      </c>
      <c r="BD181" s="26">
        <f>IF(39&lt;=$Q181,INDEX('BAZA PRAC'!$D$4:$D$61,$P181-4+39),"")</f>
        <v/>
      </c>
      <c r="BE181" s="26">
        <f>IF(40&lt;=$Q181,INDEX('BAZA PRAC'!$D$4:$D$61,$P181-4+40),"")</f>
        <v/>
      </c>
      <c r="BF181" s="26">
        <f>IF(41&lt;=$Q181,INDEX('BAZA PRAC'!$D$4:$D$61,$P181-4+41),"")</f>
        <v/>
      </c>
      <c r="BG181" s="26">
        <f>IF(42&lt;=$Q181,INDEX('BAZA PRAC'!$D$4:$D$61,$P181-4+42),"")</f>
        <v/>
      </c>
      <c r="BH181" s="26">
        <f>IF(43&lt;=$Q181,INDEX('BAZA PRAC'!$D$4:$D$61,$P181-4+43),"")</f>
        <v/>
      </c>
      <c r="BI181" s="26">
        <f>IF(44&lt;=$Q181,INDEX('BAZA PRAC'!$D$4:$D$61,$P181-4+44),"")</f>
        <v/>
      </c>
      <c r="BJ181" s="26">
        <f>IF(45&lt;=$Q181,INDEX('BAZA PRAC'!$D$4:$D$61,$P181-4+45),"")</f>
        <v/>
      </c>
      <c r="BK181" s="26">
        <f>IF(46&lt;=$Q181,INDEX('BAZA PRAC'!$D$4:$D$61,$P181-4+46),"")</f>
        <v/>
      </c>
      <c r="BL181" s="26">
        <f>IF(47&lt;=$Q181,INDEX('BAZA PRAC'!$D$4:$D$61,$P181-4+47),"")</f>
        <v/>
      </c>
      <c r="BM181" s="26">
        <f>IF(48&lt;=$Q181,INDEX('BAZA PRAC'!$D$4:$D$61,$P181-4+48),"")</f>
        <v/>
      </c>
      <c r="BN181" s="26">
        <f>IF(49&lt;=$Q181,INDEX('BAZA PRAC'!$D$4:$D$61,$P181-4+49),"")</f>
        <v/>
      </c>
      <c r="BO181" s="26">
        <f>IF(50&lt;=$Q181,INDEX('BAZA PRAC'!$D$4:$D$61,$P181-4+50),"")</f>
        <v/>
      </c>
      <c r="BP181" s="26">
        <f>IF(51&lt;=$Q181,INDEX('BAZA PRAC'!$D$4:$D$61,$P181-4+51),"")</f>
        <v/>
      </c>
      <c r="BQ181" s="26">
        <f>IF(52&lt;=$Q181,INDEX('BAZA PRAC'!$D$4:$D$61,$P181-4+52),"")</f>
        <v/>
      </c>
      <c r="BR181" s="26">
        <f>IF(53&lt;=$Q181,INDEX('BAZA PRAC'!$D$4:$D$61,$P181-4+53),"")</f>
        <v/>
      </c>
      <c r="BS181" s="26">
        <f>IF(54&lt;=$Q181,INDEX('BAZA PRAC'!$D$4:$D$61,$P181-4+54),"")</f>
        <v/>
      </c>
      <c r="BT181" s="26">
        <f>IF(55&lt;=$Q181,INDEX('BAZA PRAC'!$D$4:$D$61,$P181-4+55),"")</f>
        <v/>
      </c>
      <c r="BU181" s="26">
        <f>IF(56&lt;=$Q181,INDEX('BAZA PRAC'!$D$4:$D$61,$P181-4+56),"")</f>
        <v/>
      </c>
      <c r="BV181" s="26">
        <f>IF(57&lt;=$Q181,INDEX('BAZA PRAC'!$D$4:$D$61,$P181-4+57),"")</f>
        <v/>
      </c>
      <c r="BW181" s="26">
        <f>IF(58&lt;=$Q181,INDEX('BAZA PRAC'!$D$4:$D$61,$P181-4+58),"")</f>
        <v/>
      </c>
      <c r="BX181" s="20" t="n"/>
      <c r="BY181" s="20" t="n"/>
    </row>
    <row r="182">
      <c r="A182" s="27">
        <f>IF($D182="","",COUNTA($D$11:$D182))</f>
        <v/>
      </c>
      <c r="B182" s="27">
        <f>IF($BX182&lt;&gt;"",$BX182,IF($D182="","",IFERROR(INDEX('BAZA PRAC'!$A$4:$A$61,MATCH($D182,'BAZA PRAC'!$D$4:$D$61,0)),"")))</f>
        <v/>
      </c>
      <c r="C182" s="20" t="n"/>
      <c r="D182" s="21" t="n"/>
      <c r="E182" s="27">
        <f>IF($BY182&lt;&gt;"",$BY182,IF($D182="","",IFERROR(INDEX('BAZA PRAC'!$E$4:$E$61,MATCH($D182,'BAZA PRAC'!$D$4:$D$61,0)),"")))</f>
        <v/>
      </c>
      <c r="F182" s="22" t="n"/>
      <c r="G182" s="23" t="n"/>
      <c r="H182" s="23" t="n"/>
      <c r="I182" s="23" t="n"/>
      <c r="J182" s="28">
        <f>IF($D182="","",N(G182)+N(H182)+N(I182))</f>
        <v/>
      </c>
      <c r="K182" s="28">
        <f>IF($D182="","",N(F182)*J182)</f>
        <v/>
      </c>
      <c r="L182" s="25" t="n"/>
      <c r="M182" s="28">
        <f>IF($D182="","",K182*(1-N(L182)))</f>
        <v/>
      </c>
      <c r="N182" s="21" t="n"/>
      <c r="P182" s="26">
        <f>IFERROR(VLOOKUP($C182,USTAWIENIA!$E$2:$H$8,3,FALSE),4)</f>
        <v/>
      </c>
      <c r="Q182" s="26">
        <f>IFERROR(VLOOKUP($C182,USTAWIENIA!$E$2:$H$8,4,FALSE),58)</f>
        <v/>
      </c>
      <c r="R182" s="26">
        <f>IF(1&lt;=$Q182,INDEX('BAZA PRAC'!$D$4:$D$61,$P182-4+1),"")</f>
        <v/>
      </c>
      <c r="S182" s="26">
        <f>IF(2&lt;=$Q182,INDEX('BAZA PRAC'!$D$4:$D$61,$P182-4+2),"")</f>
        <v/>
      </c>
      <c r="T182" s="26">
        <f>IF(3&lt;=$Q182,INDEX('BAZA PRAC'!$D$4:$D$61,$P182-4+3),"")</f>
        <v/>
      </c>
      <c r="U182" s="26">
        <f>IF(4&lt;=$Q182,INDEX('BAZA PRAC'!$D$4:$D$61,$P182-4+4),"")</f>
        <v/>
      </c>
      <c r="V182" s="26">
        <f>IF(5&lt;=$Q182,INDEX('BAZA PRAC'!$D$4:$D$61,$P182-4+5),"")</f>
        <v/>
      </c>
      <c r="W182" s="26">
        <f>IF(6&lt;=$Q182,INDEX('BAZA PRAC'!$D$4:$D$61,$P182-4+6),"")</f>
        <v/>
      </c>
      <c r="X182" s="26">
        <f>IF(7&lt;=$Q182,INDEX('BAZA PRAC'!$D$4:$D$61,$P182-4+7),"")</f>
        <v/>
      </c>
      <c r="Y182" s="26">
        <f>IF(8&lt;=$Q182,INDEX('BAZA PRAC'!$D$4:$D$61,$P182-4+8),"")</f>
        <v/>
      </c>
      <c r="Z182" s="26">
        <f>IF(9&lt;=$Q182,INDEX('BAZA PRAC'!$D$4:$D$61,$P182-4+9),"")</f>
        <v/>
      </c>
      <c r="AA182" s="26">
        <f>IF(10&lt;=$Q182,INDEX('BAZA PRAC'!$D$4:$D$61,$P182-4+10),"")</f>
        <v/>
      </c>
      <c r="AB182" s="26">
        <f>IF(11&lt;=$Q182,INDEX('BAZA PRAC'!$D$4:$D$61,$P182-4+11),"")</f>
        <v/>
      </c>
      <c r="AC182" s="26">
        <f>IF(12&lt;=$Q182,INDEX('BAZA PRAC'!$D$4:$D$61,$P182-4+12),"")</f>
        <v/>
      </c>
      <c r="AD182" s="26">
        <f>IF(13&lt;=$Q182,INDEX('BAZA PRAC'!$D$4:$D$61,$P182-4+13),"")</f>
        <v/>
      </c>
      <c r="AE182" s="26">
        <f>IF(14&lt;=$Q182,INDEX('BAZA PRAC'!$D$4:$D$61,$P182-4+14),"")</f>
        <v/>
      </c>
      <c r="AF182" s="26">
        <f>IF(15&lt;=$Q182,INDEX('BAZA PRAC'!$D$4:$D$61,$P182-4+15),"")</f>
        <v/>
      </c>
      <c r="AG182" s="26">
        <f>IF(16&lt;=$Q182,INDEX('BAZA PRAC'!$D$4:$D$61,$P182-4+16),"")</f>
        <v/>
      </c>
      <c r="AH182" s="26">
        <f>IF(17&lt;=$Q182,INDEX('BAZA PRAC'!$D$4:$D$61,$P182-4+17),"")</f>
        <v/>
      </c>
      <c r="AI182" s="26">
        <f>IF(18&lt;=$Q182,INDEX('BAZA PRAC'!$D$4:$D$61,$P182-4+18),"")</f>
        <v/>
      </c>
      <c r="AJ182" s="26">
        <f>IF(19&lt;=$Q182,INDEX('BAZA PRAC'!$D$4:$D$61,$P182-4+19),"")</f>
        <v/>
      </c>
      <c r="AK182" s="26">
        <f>IF(20&lt;=$Q182,INDEX('BAZA PRAC'!$D$4:$D$61,$P182-4+20),"")</f>
        <v/>
      </c>
      <c r="AL182" s="26">
        <f>IF(21&lt;=$Q182,INDEX('BAZA PRAC'!$D$4:$D$61,$P182-4+21),"")</f>
        <v/>
      </c>
      <c r="AM182" s="26">
        <f>IF(22&lt;=$Q182,INDEX('BAZA PRAC'!$D$4:$D$61,$P182-4+22),"")</f>
        <v/>
      </c>
      <c r="AN182" s="26">
        <f>IF(23&lt;=$Q182,INDEX('BAZA PRAC'!$D$4:$D$61,$P182-4+23),"")</f>
        <v/>
      </c>
      <c r="AO182" s="26">
        <f>IF(24&lt;=$Q182,INDEX('BAZA PRAC'!$D$4:$D$61,$P182-4+24),"")</f>
        <v/>
      </c>
      <c r="AP182" s="26">
        <f>IF(25&lt;=$Q182,INDEX('BAZA PRAC'!$D$4:$D$61,$P182-4+25),"")</f>
        <v/>
      </c>
      <c r="AQ182" s="26">
        <f>IF(26&lt;=$Q182,INDEX('BAZA PRAC'!$D$4:$D$61,$P182-4+26),"")</f>
        <v/>
      </c>
      <c r="AR182" s="26">
        <f>IF(27&lt;=$Q182,INDEX('BAZA PRAC'!$D$4:$D$61,$P182-4+27),"")</f>
        <v/>
      </c>
      <c r="AS182" s="26">
        <f>IF(28&lt;=$Q182,INDEX('BAZA PRAC'!$D$4:$D$61,$P182-4+28),"")</f>
        <v/>
      </c>
      <c r="AT182" s="26">
        <f>IF(29&lt;=$Q182,INDEX('BAZA PRAC'!$D$4:$D$61,$P182-4+29),"")</f>
        <v/>
      </c>
      <c r="AU182" s="26">
        <f>IF(30&lt;=$Q182,INDEX('BAZA PRAC'!$D$4:$D$61,$P182-4+30),"")</f>
        <v/>
      </c>
      <c r="AV182" s="26">
        <f>IF(31&lt;=$Q182,INDEX('BAZA PRAC'!$D$4:$D$61,$P182-4+31),"")</f>
        <v/>
      </c>
      <c r="AW182" s="26">
        <f>IF(32&lt;=$Q182,INDEX('BAZA PRAC'!$D$4:$D$61,$P182-4+32),"")</f>
        <v/>
      </c>
      <c r="AX182" s="26">
        <f>IF(33&lt;=$Q182,INDEX('BAZA PRAC'!$D$4:$D$61,$P182-4+33),"")</f>
        <v/>
      </c>
      <c r="AY182" s="26">
        <f>IF(34&lt;=$Q182,INDEX('BAZA PRAC'!$D$4:$D$61,$P182-4+34),"")</f>
        <v/>
      </c>
      <c r="AZ182" s="26">
        <f>IF(35&lt;=$Q182,INDEX('BAZA PRAC'!$D$4:$D$61,$P182-4+35),"")</f>
        <v/>
      </c>
      <c r="BA182" s="26">
        <f>IF(36&lt;=$Q182,INDEX('BAZA PRAC'!$D$4:$D$61,$P182-4+36),"")</f>
        <v/>
      </c>
      <c r="BB182" s="26">
        <f>IF(37&lt;=$Q182,INDEX('BAZA PRAC'!$D$4:$D$61,$P182-4+37),"")</f>
        <v/>
      </c>
      <c r="BC182" s="26">
        <f>IF(38&lt;=$Q182,INDEX('BAZA PRAC'!$D$4:$D$61,$P182-4+38),"")</f>
        <v/>
      </c>
      <c r="BD182" s="26">
        <f>IF(39&lt;=$Q182,INDEX('BAZA PRAC'!$D$4:$D$61,$P182-4+39),"")</f>
        <v/>
      </c>
      <c r="BE182" s="26">
        <f>IF(40&lt;=$Q182,INDEX('BAZA PRAC'!$D$4:$D$61,$P182-4+40),"")</f>
        <v/>
      </c>
      <c r="BF182" s="26">
        <f>IF(41&lt;=$Q182,INDEX('BAZA PRAC'!$D$4:$D$61,$P182-4+41),"")</f>
        <v/>
      </c>
      <c r="BG182" s="26">
        <f>IF(42&lt;=$Q182,INDEX('BAZA PRAC'!$D$4:$D$61,$P182-4+42),"")</f>
        <v/>
      </c>
      <c r="BH182" s="26">
        <f>IF(43&lt;=$Q182,INDEX('BAZA PRAC'!$D$4:$D$61,$P182-4+43),"")</f>
        <v/>
      </c>
      <c r="BI182" s="26">
        <f>IF(44&lt;=$Q182,INDEX('BAZA PRAC'!$D$4:$D$61,$P182-4+44),"")</f>
        <v/>
      </c>
      <c r="BJ182" s="26">
        <f>IF(45&lt;=$Q182,INDEX('BAZA PRAC'!$D$4:$D$61,$P182-4+45),"")</f>
        <v/>
      </c>
      <c r="BK182" s="26">
        <f>IF(46&lt;=$Q182,INDEX('BAZA PRAC'!$D$4:$D$61,$P182-4+46),"")</f>
        <v/>
      </c>
      <c r="BL182" s="26">
        <f>IF(47&lt;=$Q182,INDEX('BAZA PRAC'!$D$4:$D$61,$P182-4+47),"")</f>
        <v/>
      </c>
      <c r="BM182" s="26">
        <f>IF(48&lt;=$Q182,INDEX('BAZA PRAC'!$D$4:$D$61,$P182-4+48),"")</f>
        <v/>
      </c>
      <c r="BN182" s="26">
        <f>IF(49&lt;=$Q182,INDEX('BAZA PRAC'!$D$4:$D$61,$P182-4+49),"")</f>
        <v/>
      </c>
      <c r="BO182" s="26">
        <f>IF(50&lt;=$Q182,INDEX('BAZA PRAC'!$D$4:$D$61,$P182-4+50),"")</f>
        <v/>
      </c>
      <c r="BP182" s="26">
        <f>IF(51&lt;=$Q182,INDEX('BAZA PRAC'!$D$4:$D$61,$P182-4+51),"")</f>
        <v/>
      </c>
      <c r="BQ182" s="26">
        <f>IF(52&lt;=$Q182,INDEX('BAZA PRAC'!$D$4:$D$61,$P182-4+52),"")</f>
        <v/>
      </c>
      <c r="BR182" s="26">
        <f>IF(53&lt;=$Q182,INDEX('BAZA PRAC'!$D$4:$D$61,$P182-4+53),"")</f>
        <v/>
      </c>
      <c r="BS182" s="26">
        <f>IF(54&lt;=$Q182,INDEX('BAZA PRAC'!$D$4:$D$61,$P182-4+54),"")</f>
        <v/>
      </c>
      <c r="BT182" s="26">
        <f>IF(55&lt;=$Q182,INDEX('BAZA PRAC'!$D$4:$D$61,$P182-4+55),"")</f>
        <v/>
      </c>
      <c r="BU182" s="26">
        <f>IF(56&lt;=$Q182,INDEX('BAZA PRAC'!$D$4:$D$61,$P182-4+56),"")</f>
        <v/>
      </c>
      <c r="BV182" s="26">
        <f>IF(57&lt;=$Q182,INDEX('BAZA PRAC'!$D$4:$D$61,$P182-4+57),"")</f>
        <v/>
      </c>
      <c r="BW182" s="26">
        <f>IF(58&lt;=$Q182,INDEX('BAZA PRAC'!$D$4:$D$61,$P182-4+58),"")</f>
        <v/>
      </c>
      <c r="BX182" s="20" t="n"/>
      <c r="BY182" s="20" t="n"/>
    </row>
    <row r="183">
      <c r="A183" s="19">
        <f>IF($D183="","",COUNTA($D$11:$D183))</f>
        <v/>
      </c>
      <c r="B183" s="19">
        <f>IF($BX183&lt;&gt;"",$BX183,IF($D183="","",IFERROR(INDEX('BAZA PRAC'!$A$4:$A$61,MATCH($D183,'BAZA PRAC'!$D$4:$D$61,0)),"")))</f>
        <v/>
      </c>
      <c r="C183" s="20" t="n"/>
      <c r="D183" s="21" t="n"/>
      <c r="E183" s="19">
        <f>IF($BY183&lt;&gt;"",$BY183,IF($D183="","",IFERROR(INDEX('BAZA PRAC'!$E$4:$E$61,MATCH($D183,'BAZA PRAC'!$D$4:$D$61,0)),"")))</f>
        <v/>
      </c>
      <c r="F183" s="22" t="n"/>
      <c r="G183" s="23" t="n"/>
      <c r="H183" s="23" t="n"/>
      <c r="I183" s="23" t="n"/>
      <c r="J183" s="24">
        <f>IF($D183="","",N(G183)+N(H183)+N(I183))</f>
        <v/>
      </c>
      <c r="K183" s="24">
        <f>IF($D183="","",N(F183)*J183)</f>
        <v/>
      </c>
      <c r="L183" s="25" t="n"/>
      <c r="M183" s="24">
        <f>IF($D183="","",K183*(1-N(L183)))</f>
        <v/>
      </c>
      <c r="N183" s="21" t="n"/>
      <c r="P183" s="26">
        <f>IFERROR(VLOOKUP($C183,USTAWIENIA!$E$2:$H$8,3,FALSE),4)</f>
        <v/>
      </c>
      <c r="Q183" s="26">
        <f>IFERROR(VLOOKUP($C183,USTAWIENIA!$E$2:$H$8,4,FALSE),58)</f>
        <v/>
      </c>
      <c r="R183" s="26">
        <f>IF(1&lt;=$Q183,INDEX('BAZA PRAC'!$D$4:$D$61,$P183-4+1),"")</f>
        <v/>
      </c>
      <c r="S183" s="26">
        <f>IF(2&lt;=$Q183,INDEX('BAZA PRAC'!$D$4:$D$61,$P183-4+2),"")</f>
        <v/>
      </c>
      <c r="T183" s="26">
        <f>IF(3&lt;=$Q183,INDEX('BAZA PRAC'!$D$4:$D$61,$P183-4+3),"")</f>
        <v/>
      </c>
      <c r="U183" s="26">
        <f>IF(4&lt;=$Q183,INDEX('BAZA PRAC'!$D$4:$D$61,$P183-4+4),"")</f>
        <v/>
      </c>
      <c r="V183" s="26">
        <f>IF(5&lt;=$Q183,INDEX('BAZA PRAC'!$D$4:$D$61,$P183-4+5),"")</f>
        <v/>
      </c>
      <c r="W183" s="26">
        <f>IF(6&lt;=$Q183,INDEX('BAZA PRAC'!$D$4:$D$61,$P183-4+6),"")</f>
        <v/>
      </c>
      <c r="X183" s="26">
        <f>IF(7&lt;=$Q183,INDEX('BAZA PRAC'!$D$4:$D$61,$P183-4+7),"")</f>
        <v/>
      </c>
      <c r="Y183" s="26">
        <f>IF(8&lt;=$Q183,INDEX('BAZA PRAC'!$D$4:$D$61,$P183-4+8),"")</f>
        <v/>
      </c>
      <c r="Z183" s="26">
        <f>IF(9&lt;=$Q183,INDEX('BAZA PRAC'!$D$4:$D$61,$P183-4+9),"")</f>
        <v/>
      </c>
      <c r="AA183" s="26">
        <f>IF(10&lt;=$Q183,INDEX('BAZA PRAC'!$D$4:$D$61,$P183-4+10),"")</f>
        <v/>
      </c>
      <c r="AB183" s="26">
        <f>IF(11&lt;=$Q183,INDEX('BAZA PRAC'!$D$4:$D$61,$P183-4+11),"")</f>
        <v/>
      </c>
      <c r="AC183" s="26">
        <f>IF(12&lt;=$Q183,INDEX('BAZA PRAC'!$D$4:$D$61,$P183-4+12),"")</f>
        <v/>
      </c>
      <c r="AD183" s="26">
        <f>IF(13&lt;=$Q183,INDEX('BAZA PRAC'!$D$4:$D$61,$P183-4+13),"")</f>
        <v/>
      </c>
      <c r="AE183" s="26">
        <f>IF(14&lt;=$Q183,INDEX('BAZA PRAC'!$D$4:$D$61,$P183-4+14),"")</f>
        <v/>
      </c>
      <c r="AF183" s="26">
        <f>IF(15&lt;=$Q183,INDEX('BAZA PRAC'!$D$4:$D$61,$P183-4+15),"")</f>
        <v/>
      </c>
      <c r="AG183" s="26">
        <f>IF(16&lt;=$Q183,INDEX('BAZA PRAC'!$D$4:$D$61,$P183-4+16),"")</f>
        <v/>
      </c>
      <c r="AH183" s="26">
        <f>IF(17&lt;=$Q183,INDEX('BAZA PRAC'!$D$4:$D$61,$P183-4+17),"")</f>
        <v/>
      </c>
      <c r="AI183" s="26">
        <f>IF(18&lt;=$Q183,INDEX('BAZA PRAC'!$D$4:$D$61,$P183-4+18),"")</f>
        <v/>
      </c>
      <c r="AJ183" s="26">
        <f>IF(19&lt;=$Q183,INDEX('BAZA PRAC'!$D$4:$D$61,$P183-4+19),"")</f>
        <v/>
      </c>
      <c r="AK183" s="26">
        <f>IF(20&lt;=$Q183,INDEX('BAZA PRAC'!$D$4:$D$61,$P183-4+20),"")</f>
        <v/>
      </c>
      <c r="AL183" s="26">
        <f>IF(21&lt;=$Q183,INDEX('BAZA PRAC'!$D$4:$D$61,$P183-4+21),"")</f>
        <v/>
      </c>
      <c r="AM183" s="26">
        <f>IF(22&lt;=$Q183,INDEX('BAZA PRAC'!$D$4:$D$61,$P183-4+22),"")</f>
        <v/>
      </c>
      <c r="AN183" s="26">
        <f>IF(23&lt;=$Q183,INDEX('BAZA PRAC'!$D$4:$D$61,$P183-4+23),"")</f>
        <v/>
      </c>
      <c r="AO183" s="26">
        <f>IF(24&lt;=$Q183,INDEX('BAZA PRAC'!$D$4:$D$61,$P183-4+24),"")</f>
        <v/>
      </c>
      <c r="AP183" s="26">
        <f>IF(25&lt;=$Q183,INDEX('BAZA PRAC'!$D$4:$D$61,$P183-4+25),"")</f>
        <v/>
      </c>
      <c r="AQ183" s="26">
        <f>IF(26&lt;=$Q183,INDEX('BAZA PRAC'!$D$4:$D$61,$P183-4+26),"")</f>
        <v/>
      </c>
      <c r="AR183" s="26">
        <f>IF(27&lt;=$Q183,INDEX('BAZA PRAC'!$D$4:$D$61,$P183-4+27),"")</f>
        <v/>
      </c>
      <c r="AS183" s="26">
        <f>IF(28&lt;=$Q183,INDEX('BAZA PRAC'!$D$4:$D$61,$P183-4+28),"")</f>
        <v/>
      </c>
      <c r="AT183" s="26">
        <f>IF(29&lt;=$Q183,INDEX('BAZA PRAC'!$D$4:$D$61,$P183-4+29),"")</f>
        <v/>
      </c>
      <c r="AU183" s="26">
        <f>IF(30&lt;=$Q183,INDEX('BAZA PRAC'!$D$4:$D$61,$P183-4+30),"")</f>
        <v/>
      </c>
      <c r="AV183" s="26">
        <f>IF(31&lt;=$Q183,INDEX('BAZA PRAC'!$D$4:$D$61,$P183-4+31),"")</f>
        <v/>
      </c>
      <c r="AW183" s="26">
        <f>IF(32&lt;=$Q183,INDEX('BAZA PRAC'!$D$4:$D$61,$P183-4+32),"")</f>
        <v/>
      </c>
      <c r="AX183" s="26">
        <f>IF(33&lt;=$Q183,INDEX('BAZA PRAC'!$D$4:$D$61,$P183-4+33),"")</f>
        <v/>
      </c>
      <c r="AY183" s="26">
        <f>IF(34&lt;=$Q183,INDEX('BAZA PRAC'!$D$4:$D$61,$P183-4+34),"")</f>
        <v/>
      </c>
      <c r="AZ183" s="26">
        <f>IF(35&lt;=$Q183,INDEX('BAZA PRAC'!$D$4:$D$61,$P183-4+35),"")</f>
        <v/>
      </c>
      <c r="BA183" s="26">
        <f>IF(36&lt;=$Q183,INDEX('BAZA PRAC'!$D$4:$D$61,$P183-4+36),"")</f>
        <v/>
      </c>
      <c r="BB183" s="26">
        <f>IF(37&lt;=$Q183,INDEX('BAZA PRAC'!$D$4:$D$61,$P183-4+37),"")</f>
        <v/>
      </c>
      <c r="BC183" s="26">
        <f>IF(38&lt;=$Q183,INDEX('BAZA PRAC'!$D$4:$D$61,$P183-4+38),"")</f>
        <v/>
      </c>
      <c r="BD183" s="26">
        <f>IF(39&lt;=$Q183,INDEX('BAZA PRAC'!$D$4:$D$61,$P183-4+39),"")</f>
        <v/>
      </c>
      <c r="BE183" s="26">
        <f>IF(40&lt;=$Q183,INDEX('BAZA PRAC'!$D$4:$D$61,$P183-4+40),"")</f>
        <v/>
      </c>
      <c r="BF183" s="26">
        <f>IF(41&lt;=$Q183,INDEX('BAZA PRAC'!$D$4:$D$61,$P183-4+41),"")</f>
        <v/>
      </c>
      <c r="BG183" s="26">
        <f>IF(42&lt;=$Q183,INDEX('BAZA PRAC'!$D$4:$D$61,$P183-4+42),"")</f>
        <v/>
      </c>
      <c r="BH183" s="26">
        <f>IF(43&lt;=$Q183,INDEX('BAZA PRAC'!$D$4:$D$61,$P183-4+43),"")</f>
        <v/>
      </c>
      <c r="BI183" s="26">
        <f>IF(44&lt;=$Q183,INDEX('BAZA PRAC'!$D$4:$D$61,$P183-4+44),"")</f>
        <v/>
      </c>
      <c r="BJ183" s="26">
        <f>IF(45&lt;=$Q183,INDEX('BAZA PRAC'!$D$4:$D$61,$P183-4+45),"")</f>
        <v/>
      </c>
      <c r="BK183" s="26">
        <f>IF(46&lt;=$Q183,INDEX('BAZA PRAC'!$D$4:$D$61,$P183-4+46),"")</f>
        <v/>
      </c>
      <c r="BL183" s="26">
        <f>IF(47&lt;=$Q183,INDEX('BAZA PRAC'!$D$4:$D$61,$P183-4+47),"")</f>
        <v/>
      </c>
      <c r="BM183" s="26">
        <f>IF(48&lt;=$Q183,INDEX('BAZA PRAC'!$D$4:$D$61,$P183-4+48),"")</f>
        <v/>
      </c>
      <c r="BN183" s="26">
        <f>IF(49&lt;=$Q183,INDEX('BAZA PRAC'!$D$4:$D$61,$P183-4+49),"")</f>
        <v/>
      </c>
      <c r="BO183" s="26">
        <f>IF(50&lt;=$Q183,INDEX('BAZA PRAC'!$D$4:$D$61,$P183-4+50),"")</f>
        <v/>
      </c>
      <c r="BP183" s="26">
        <f>IF(51&lt;=$Q183,INDEX('BAZA PRAC'!$D$4:$D$61,$P183-4+51),"")</f>
        <v/>
      </c>
      <c r="BQ183" s="26">
        <f>IF(52&lt;=$Q183,INDEX('BAZA PRAC'!$D$4:$D$61,$P183-4+52),"")</f>
        <v/>
      </c>
      <c r="BR183" s="26">
        <f>IF(53&lt;=$Q183,INDEX('BAZA PRAC'!$D$4:$D$61,$P183-4+53),"")</f>
        <v/>
      </c>
      <c r="BS183" s="26">
        <f>IF(54&lt;=$Q183,INDEX('BAZA PRAC'!$D$4:$D$61,$P183-4+54),"")</f>
        <v/>
      </c>
      <c r="BT183" s="26">
        <f>IF(55&lt;=$Q183,INDEX('BAZA PRAC'!$D$4:$D$61,$P183-4+55),"")</f>
        <v/>
      </c>
      <c r="BU183" s="26">
        <f>IF(56&lt;=$Q183,INDEX('BAZA PRAC'!$D$4:$D$61,$P183-4+56),"")</f>
        <v/>
      </c>
      <c r="BV183" s="26">
        <f>IF(57&lt;=$Q183,INDEX('BAZA PRAC'!$D$4:$D$61,$P183-4+57),"")</f>
        <v/>
      </c>
      <c r="BW183" s="26">
        <f>IF(58&lt;=$Q183,INDEX('BAZA PRAC'!$D$4:$D$61,$P183-4+58),"")</f>
        <v/>
      </c>
      <c r="BX183" s="20" t="n"/>
      <c r="BY183" s="20" t="n"/>
    </row>
    <row r="184">
      <c r="A184" s="27">
        <f>IF($D184="","",COUNTA($D$11:$D184))</f>
        <v/>
      </c>
      <c r="B184" s="27">
        <f>IF($BX184&lt;&gt;"",$BX184,IF($D184="","",IFERROR(INDEX('BAZA PRAC'!$A$4:$A$61,MATCH($D184,'BAZA PRAC'!$D$4:$D$61,0)),"")))</f>
        <v/>
      </c>
      <c r="C184" s="20" t="n"/>
      <c r="D184" s="21" t="n"/>
      <c r="E184" s="27">
        <f>IF($BY184&lt;&gt;"",$BY184,IF($D184="","",IFERROR(INDEX('BAZA PRAC'!$E$4:$E$61,MATCH($D184,'BAZA PRAC'!$D$4:$D$61,0)),"")))</f>
        <v/>
      </c>
      <c r="F184" s="22" t="n"/>
      <c r="G184" s="23" t="n"/>
      <c r="H184" s="23" t="n"/>
      <c r="I184" s="23" t="n"/>
      <c r="J184" s="28">
        <f>IF($D184="","",N(G184)+N(H184)+N(I184))</f>
        <v/>
      </c>
      <c r="K184" s="28">
        <f>IF($D184="","",N(F184)*J184)</f>
        <v/>
      </c>
      <c r="L184" s="25" t="n"/>
      <c r="M184" s="28">
        <f>IF($D184="","",K184*(1-N(L184)))</f>
        <v/>
      </c>
      <c r="N184" s="21" t="n"/>
      <c r="P184" s="26">
        <f>IFERROR(VLOOKUP($C184,USTAWIENIA!$E$2:$H$8,3,FALSE),4)</f>
        <v/>
      </c>
      <c r="Q184" s="26">
        <f>IFERROR(VLOOKUP($C184,USTAWIENIA!$E$2:$H$8,4,FALSE),58)</f>
        <v/>
      </c>
      <c r="R184" s="26">
        <f>IF(1&lt;=$Q184,INDEX('BAZA PRAC'!$D$4:$D$61,$P184-4+1),"")</f>
        <v/>
      </c>
      <c r="S184" s="26">
        <f>IF(2&lt;=$Q184,INDEX('BAZA PRAC'!$D$4:$D$61,$P184-4+2),"")</f>
        <v/>
      </c>
      <c r="T184" s="26">
        <f>IF(3&lt;=$Q184,INDEX('BAZA PRAC'!$D$4:$D$61,$P184-4+3),"")</f>
        <v/>
      </c>
      <c r="U184" s="26">
        <f>IF(4&lt;=$Q184,INDEX('BAZA PRAC'!$D$4:$D$61,$P184-4+4),"")</f>
        <v/>
      </c>
      <c r="V184" s="26">
        <f>IF(5&lt;=$Q184,INDEX('BAZA PRAC'!$D$4:$D$61,$P184-4+5),"")</f>
        <v/>
      </c>
      <c r="W184" s="26">
        <f>IF(6&lt;=$Q184,INDEX('BAZA PRAC'!$D$4:$D$61,$P184-4+6),"")</f>
        <v/>
      </c>
      <c r="X184" s="26">
        <f>IF(7&lt;=$Q184,INDEX('BAZA PRAC'!$D$4:$D$61,$P184-4+7),"")</f>
        <v/>
      </c>
      <c r="Y184" s="26">
        <f>IF(8&lt;=$Q184,INDEX('BAZA PRAC'!$D$4:$D$61,$P184-4+8),"")</f>
        <v/>
      </c>
      <c r="Z184" s="26">
        <f>IF(9&lt;=$Q184,INDEX('BAZA PRAC'!$D$4:$D$61,$P184-4+9),"")</f>
        <v/>
      </c>
      <c r="AA184" s="26">
        <f>IF(10&lt;=$Q184,INDEX('BAZA PRAC'!$D$4:$D$61,$P184-4+10),"")</f>
        <v/>
      </c>
      <c r="AB184" s="26">
        <f>IF(11&lt;=$Q184,INDEX('BAZA PRAC'!$D$4:$D$61,$P184-4+11),"")</f>
        <v/>
      </c>
      <c r="AC184" s="26">
        <f>IF(12&lt;=$Q184,INDEX('BAZA PRAC'!$D$4:$D$61,$P184-4+12),"")</f>
        <v/>
      </c>
      <c r="AD184" s="26">
        <f>IF(13&lt;=$Q184,INDEX('BAZA PRAC'!$D$4:$D$61,$P184-4+13),"")</f>
        <v/>
      </c>
      <c r="AE184" s="26">
        <f>IF(14&lt;=$Q184,INDEX('BAZA PRAC'!$D$4:$D$61,$P184-4+14),"")</f>
        <v/>
      </c>
      <c r="AF184" s="26">
        <f>IF(15&lt;=$Q184,INDEX('BAZA PRAC'!$D$4:$D$61,$P184-4+15),"")</f>
        <v/>
      </c>
      <c r="AG184" s="26">
        <f>IF(16&lt;=$Q184,INDEX('BAZA PRAC'!$D$4:$D$61,$P184-4+16),"")</f>
        <v/>
      </c>
      <c r="AH184" s="26">
        <f>IF(17&lt;=$Q184,INDEX('BAZA PRAC'!$D$4:$D$61,$P184-4+17),"")</f>
        <v/>
      </c>
      <c r="AI184" s="26">
        <f>IF(18&lt;=$Q184,INDEX('BAZA PRAC'!$D$4:$D$61,$P184-4+18),"")</f>
        <v/>
      </c>
      <c r="AJ184" s="26">
        <f>IF(19&lt;=$Q184,INDEX('BAZA PRAC'!$D$4:$D$61,$P184-4+19),"")</f>
        <v/>
      </c>
      <c r="AK184" s="26">
        <f>IF(20&lt;=$Q184,INDEX('BAZA PRAC'!$D$4:$D$61,$P184-4+20),"")</f>
        <v/>
      </c>
      <c r="AL184" s="26">
        <f>IF(21&lt;=$Q184,INDEX('BAZA PRAC'!$D$4:$D$61,$P184-4+21),"")</f>
        <v/>
      </c>
      <c r="AM184" s="26">
        <f>IF(22&lt;=$Q184,INDEX('BAZA PRAC'!$D$4:$D$61,$P184-4+22),"")</f>
        <v/>
      </c>
      <c r="AN184" s="26">
        <f>IF(23&lt;=$Q184,INDEX('BAZA PRAC'!$D$4:$D$61,$P184-4+23),"")</f>
        <v/>
      </c>
      <c r="AO184" s="26">
        <f>IF(24&lt;=$Q184,INDEX('BAZA PRAC'!$D$4:$D$61,$P184-4+24),"")</f>
        <v/>
      </c>
      <c r="AP184" s="26">
        <f>IF(25&lt;=$Q184,INDEX('BAZA PRAC'!$D$4:$D$61,$P184-4+25),"")</f>
        <v/>
      </c>
      <c r="AQ184" s="26">
        <f>IF(26&lt;=$Q184,INDEX('BAZA PRAC'!$D$4:$D$61,$P184-4+26),"")</f>
        <v/>
      </c>
      <c r="AR184" s="26">
        <f>IF(27&lt;=$Q184,INDEX('BAZA PRAC'!$D$4:$D$61,$P184-4+27),"")</f>
        <v/>
      </c>
      <c r="AS184" s="26">
        <f>IF(28&lt;=$Q184,INDEX('BAZA PRAC'!$D$4:$D$61,$P184-4+28),"")</f>
        <v/>
      </c>
      <c r="AT184" s="26">
        <f>IF(29&lt;=$Q184,INDEX('BAZA PRAC'!$D$4:$D$61,$P184-4+29),"")</f>
        <v/>
      </c>
      <c r="AU184" s="26">
        <f>IF(30&lt;=$Q184,INDEX('BAZA PRAC'!$D$4:$D$61,$P184-4+30),"")</f>
        <v/>
      </c>
      <c r="AV184" s="26">
        <f>IF(31&lt;=$Q184,INDEX('BAZA PRAC'!$D$4:$D$61,$P184-4+31),"")</f>
        <v/>
      </c>
      <c r="AW184" s="26">
        <f>IF(32&lt;=$Q184,INDEX('BAZA PRAC'!$D$4:$D$61,$P184-4+32),"")</f>
        <v/>
      </c>
      <c r="AX184" s="26">
        <f>IF(33&lt;=$Q184,INDEX('BAZA PRAC'!$D$4:$D$61,$P184-4+33),"")</f>
        <v/>
      </c>
      <c r="AY184" s="26">
        <f>IF(34&lt;=$Q184,INDEX('BAZA PRAC'!$D$4:$D$61,$P184-4+34),"")</f>
        <v/>
      </c>
      <c r="AZ184" s="26">
        <f>IF(35&lt;=$Q184,INDEX('BAZA PRAC'!$D$4:$D$61,$P184-4+35),"")</f>
        <v/>
      </c>
      <c r="BA184" s="26">
        <f>IF(36&lt;=$Q184,INDEX('BAZA PRAC'!$D$4:$D$61,$P184-4+36),"")</f>
        <v/>
      </c>
      <c r="BB184" s="26">
        <f>IF(37&lt;=$Q184,INDEX('BAZA PRAC'!$D$4:$D$61,$P184-4+37),"")</f>
        <v/>
      </c>
      <c r="BC184" s="26">
        <f>IF(38&lt;=$Q184,INDEX('BAZA PRAC'!$D$4:$D$61,$P184-4+38),"")</f>
        <v/>
      </c>
      <c r="BD184" s="26">
        <f>IF(39&lt;=$Q184,INDEX('BAZA PRAC'!$D$4:$D$61,$P184-4+39),"")</f>
        <v/>
      </c>
      <c r="BE184" s="26">
        <f>IF(40&lt;=$Q184,INDEX('BAZA PRAC'!$D$4:$D$61,$P184-4+40),"")</f>
        <v/>
      </c>
      <c r="BF184" s="26">
        <f>IF(41&lt;=$Q184,INDEX('BAZA PRAC'!$D$4:$D$61,$P184-4+41),"")</f>
        <v/>
      </c>
      <c r="BG184" s="26">
        <f>IF(42&lt;=$Q184,INDEX('BAZA PRAC'!$D$4:$D$61,$P184-4+42),"")</f>
        <v/>
      </c>
      <c r="BH184" s="26">
        <f>IF(43&lt;=$Q184,INDEX('BAZA PRAC'!$D$4:$D$61,$P184-4+43),"")</f>
        <v/>
      </c>
      <c r="BI184" s="26">
        <f>IF(44&lt;=$Q184,INDEX('BAZA PRAC'!$D$4:$D$61,$P184-4+44),"")</f>
        <v/>
      </c>
      <c r="BJ184" s="26">
        <f>IF(45&lt;=$Q184,INDEX('BAZA PRAC'!$D$4:$D$61,$P184-4+45),"")</f>
        <v/>
      </c>
      <c r="BK184" s="26">
        <f>IF(46&lt;=$Q184,INDEX('BAZA PRAC'!$D$4:$D$61,$P184-4+46),"")</f>
        <v/>
      </c>
      <c r="BL184" s="26">
        <f>IF(47&lt;=$Q184,INDEX('BAZA PRAC'!$D$4:$D$61,$P184-4+47),"")</f>
        <v/>
      </c>
      <c r="BM184" s="26">
        <f>IF(48&lt;=$Q184,INDEX('BAZA PRAC'!$D$4:$D$61,$P184-4+48),"")</f>
        <v/>
      </c>
      <c r="BN184" s="26">
        <f>IF(49&lt;=$Q184,INDEX('BAZA PRAC'!$D$4:$D$61,$P184-4+49),"")</f>
        <v/>
      </c>
      <c r="BO184" s="26">
        <f>IF(50&lt;=$Q184,INDEX('BAZA PRAC'!$D$4:$D$61,$P184-4+50),"")</f>
        <v/>
      </c>
      <c r="BP184" s="26">
        <f>IF(51&lt;=$Q184,INDEX('BAZA PRAC'!$D$4:$D$61,$P184-4+51),"")</f>
        <v/>
      </c>
      <c r="BQ184" s="26">
        <f>IF(52&lt;=$Q184,INDEX('BAZA PRAC'!$D$4:$D$61,$P184-4+52),"")</f>
        <v/>
      </c>
      <c r="BR184" s="26">
        <f>IF(53&lt;=$Q184,INDEX('BAZA PRAC'!$D$4:$D$61,$P184-4+53),"")</f>
        <v/>
      </c>
      <c r="BS184" s="26">
        <f>IF(54&lt;=$Q184,INDEX('BAZA PRAC'!$D$4:$D$61,$P184-4+54),"")</f>
        <v/>
      </c>
      <c r="BT184" s="26">
        <f>IF(55&lt;=$Q184,INDEX('BAZA PRAC'!$D$4:$D$61,$P184-4+55),"")</f>
        <v/>
      </c>
      <c r="BU184" s="26">
        <f>IF(56&lt;=$Q184,INDEX('BAZA PRAC'!$D$4:$D$61,$P184-4+56),"")</f>
        <v/>
      </c>
      <c r="BV184" s="26">
        <f>IF(57&lt;=$Q184,INDEX('BAZA PRAC'!$D$4:$D$61,$P184-4+57),"")</f>
        <v/>
      </c>
      <c r="BW184" s="26">
        <f>IF(58&lt;=$Q184,INDEX('BAZA PRAC'!$D$4:$D$61,$P184-4+58),"")</f>
        <v/>
      </c>
      <c r="BX184" s="20" t="n"/>
      <c r="BY184" s="20" t="n"/>
    </row>
    <row r="185">
      <c r="A185" s="19">
        <f>IF($D185="","",COUNTA($D$11:$D185))</f>
        <v/>
      </c>
      <c r="B185" s="19">
        <f>IF($BX185&lt;&gt;"",$BX185,IF($D185="","",IFERROR(INDEX('BAZA PRAC'!$A$4:$A$61,MATCH($D185,'BAZA PRAC'!$D$4:$D$61,0)),"")))</f>
        <v/>
      </c>
      <c r="C185" s="20" t="n"/>
      <c r="D185" s="21" t="n"/>
      <c r="E185" s="19">
        <f>IF($BY185&lt;&gt;"",$BY185,IF($D185="","",IFERROR(INDEX('BAZA PRAC'!$E$4:$E$61,MATCH($D185,'BAZA PRAC'!$D$4:$D$61,0)),"")))</f>
        <v/>
      </c>
      <c r="F185" s="22" t="n"/>
      <c r="G185" s="23" t="n"/>
      <c r="H185" s="23" t="n"/>
      <c r="I185" s="23" t="n"/>
      <c r="J185" s="24">
        <f>IF($D185="","",N(G185)+N(H185)+N(I185))</f>
        <v/>
      </c>
      <c r="K185" s="24">
        <f>IF($D185="","",N(F185)*J185)</f>
        <v/>
      </c>
      <c r="L185" s="25" t="n"/>
      <c r="M185" s="24">
        <f>IF($D185="","",K185*(1-N(L185)))</f>
        <v/>
      </c>
      <c r="N185" s="21" t="n"/>
      <c r="P185" s="26">
        <f>IFERROR(VLOOKUP($C185,USTAWIENIA!$E$2:$H$8,3,FALSE),4)</f>
        <v/>
      </c>
      <c r="Q185" s="26">
        <f>IFERROR(VLOOKUP($C185,USTAWIENIA!$E$2:$H$8,4,FALSE),58)</f>
        <v/>
      </c>
      <c r="R185" s="26">
        <f>IF(1&lt;=$Q185,INDEX('BAZA PRAC'!$D$4:$D$61,$P185-4+1),"")</f>
        <v/>
      </c>
      <c r="S185" s="26">
        <f>IF(2&lt;=$Q185,INDEX('BAZA PRAC'!$D$4:$D$61,$P185-4+2),"")</f>
        <v/>
      </c>
      <c r="T185" s="26">
        <f>IF(3&lt;=$Q185,INDEX('BAZA PRAC'!$D$4:$D$61,$P185-4+3),"")</f>
        <v/>
      </c>
      <c r="U185" s="26">
        <f>IF(4&lt;=$Q185,INDEX('BAZA PRAC'!$D$4:$D$61,$P185-4+4),"")</f>
        <v/>
      </c>
      <c r="V185" s="26">
        <f>IF(5&lt;=$Q185,INDEX('BAZA PRAC'!$D$4:$D$61,$P185-4+5),"")</f>
        <v/>
      </c>
      <c r="W185" s="26">
        <f>IF(6&lt;=$Q185,INDEX('BAZA PRAC'!$D$4:$D$61,$P185-4+6),"")</f>
        <v/>
      </c>
      <c r="X185" s="26">
        <f>IF(7&lt;=$Q185,INDEX('BAZA PRAC'!$D$4:$D$61,$P185-4+7),"")</f>
        <v/>
      </c>
      <c r="Y185" s="26">
        <f>IF(8&lt;=$Q185,INDEX('BAZA PRAC'!$D$4:$D$61,$P185-4+8),"")</f>
        <v/>
      </c>
      <c r="Z185" s="26">
        <f>IF(9&lt;=$Q185,INDEX('BAZA PRAC'!$D$4:$D$61,$P185-4+9),"")</f>
        <v/>
      </c>
      <c r="AA185" s="26">
        <f>IF(10&lt;=$Q185,INDEX('BAZA PRAC'!$D$4:$D$61,$P185-4+10),"")</f>
        <v/>
      </c>
      <c r="AB185" s="26">
        <f>IF(11&lt;=$Q185,INDEX('BAZA PRAC'!$D$4:$D$61,$P185-4+11),"")</f>
        <v/>
      </c>
      <c r="AC185" s="26">
        <f>IF(12&lt;=$Q185,INDEX('BAZA PRAC'!$D$4:$D$61,$P185-4+12),"")</f>
        <v/>
      </c>
      <c r="AD185" s="26">
        <f>IF(13&lt;=$Q185,INDEX('BAZA PRAC'!$D$4:$D$61,$P185-4+13),"")</f>
        <v/>
      </c>
      <c r="AE185" s="26">
        <f>IF(14&lt;=$Q185,INDEX('BAZA PRAC'!$D$4:$D$61,$P185-4+14),"")</f>
        <v/>
      </c>
      <c r="AF185" s="26">
        <f>IF(15&lt;=$Q185,INDEX('BAZA PRAC'!$D$4:$D$61,$P185-4+15),"")</f>
        <v/>
      </c>
      <c r="AG185" s="26">
        <f>IF(16&lt;=$Q185,INDEX('BAZA PRAC'!$D$4:$D$61,$P185-4+16),"")</f>
        <v/>
      </c>
      <c r="AH185" s="26">
        <f>IF(17&lt;=$Q185,INDEX('BAZA PRAC'!$D$4:$D$61,$P185-4+17),"")</f>
        <v/>
      </c>
      <c r="AI185" s="26">
        <f>IF(18&lt;=$Q185,INDEX('BAZA PRAC'!$D$4:$D$61,$P185-4+18),"")</f>
        <v/>
      </c>
      <c r="AJ185" s="26">
        <f>IF(19&lt;=$Q185,INDEX('BAZA PRAC'!$D$4:$D$61,$P185-4+19),"")</f>
        <v/>
      </c>
      <c r="AK185" s="26">
        <f>IF(20&lt;=$Q185,INDEX('BAZA PRAC'!$D$4:$D$61,$P185-4+20),"")</f>
        <v/>
      </c>
      <c r="AL185" s="26">
        <f>IF(21&lt;=$Q185,INDEX('BAZA PRAC'!$D$4:$D$61,$P185-4+21),"")</f>
        <v/>
      </c>
      <c r="AM185" s="26">
        <f>IF(22&lt;=$Q185,INDEX('BAZA PRAC'!$D$4:$D$61,$P185-4+22),"")</f>
        <v/>
      </c>
      <c r="AN185" s="26">
        <f>IF(23&lt;=$Q185,INDEX('BAZA PRAC'!$D$4:$D$61,$P185-4+23),"")</f>
        <v/>
      </c>
      <c r="AO185" s="26">
        <f>IF(24&lt;=$Q185,INDEX('BAZA PRAC'!$D$4:$D$61,$P185-4+24),"")</f>
        <v/>
      </c>
      <c r="AP185" s="26">
        <f>IF(25&lt;=$Q185,INDEX('BAZA PRAC'!$D$4:$D$61,$P185-4+25),"")</f>
        <v/>
      </c>
      <c r="AQ185" s="26">
        <f>IF(26&lt;=$Q185,INDEX('BAZA PRAC'!$D$4:$D$61,$P185-4+26),"")</f>
        <v/>
      </c>
      <c r="AR185" s="26">
        <f>IF(27&lt;=$Q185,INDEX('BAZA PRAC'!$D$4:$D$61,$P185-4+27),"")</f>
        <v/>
      </c>
      <c r="AS185" s="26">
        <f>IF(28&lt;=$Q185,INDEX('BAZA PRAC'!$D$4:$D$61,$P185-4+28),"")</f>
        <v/>
      </c>
      <c r="AT185" s="26">
        <f>IF(29&lt;=$Q185,INDEX('BAZA PRAC'!$D$4:$D$61,$P185-4+29),"")</f>
        <v/>
      </c>
      <c r="AU185" s="26">
        <f>IF(30&lt;=$Q185,INDEX('BAZA PRAC'!$D$4:$D$61,$P185-4+30),"")</f>
        <v/>
      </c>
      <c r="AV185" s="26">
        <f>IF(31&lt;=$Q185,INDEX('BAZA PRAC'!$D$4:$D$61,$P185-4+31),"")</f>
        <v/>
      </c>
      <c r="AW185" s="26">
        <f>IF(32&lt;=$Q185,INDEX('BAZA PRAC'!$D$4:$D$61,$P185-4+32),"")</f>
        <v/>
      </c>
      <c r="AX185" s="26">
        <f>IF(33&lt;=$Q185,INDEX('BAZA PRAC'!$D$4:$D$61,$P185-4+33),"")</f>
        <v/>
      </c>
      <c r="AY185" s="26">
        <f>IF(34&lt;=$Q185,INDEX('BAZA PRAC'!$D$4:$D$61,$P185-4+34),"")</f>
        <v/>
      </c>
      <c r="AZ185" s="26">
        <f>IF(35&lt;=$Q185,INDEX('BAZA PRAC'!$D$4:$D$61,$P185-4+35),"")</f>
        <v/>
      </c>
      <c r="BA185" s="26">
        <f>IF(36&lt;=$Q185,INDEX('BAZA PRAC'!$D$4:$D$61,$P185-4+36),"")</f>
        <v/>
      </c>
      <c r="BB185" s="26">
        <f>IF(37&lt;=$Q185,INDEX('BAZA PRAC'!$D$4:$D$61,$P185-4+37),"")</f>
        <v/>
      </c>
      <c r="BC185" s="26">
        <f>IF(38&lt;=$Q185,INDEX('BAZA PRAC'!$D$4:$D$61,$P185-4+38),"")</f>
        <v/>
      </c>
      <c r="BD185" s="26">
        <f>IF(39&lt;=$Q185,INDEX('BAZA PRAC'!$D$4:$D$61,$P185-4+39),"")</f>
        <v/>
      </c>
      <c r="BE185" s="26">
        <f>IF(40&lt;=$Q185,INDEX('BAZA PRAC'!$D$4:$D$61,$P185-4+40),"")</f>
        <v/>
      </c>
      <c r="BF185" s="26">
        <f>IF(41&lt;=$Q185,INDEX('BAZA PRAC'!$D$4:$D$61,$P185-4+41),"")</f>
        <v/>
      </c>
      <c r="BG185" s="26">
        <f>IF(42&lt;=$Q185,INDEX('BAZA PRAC'!$D$4:$D$61,$P185-4+42),"")</f>
        <v/>
      </c>
      <c r="BH185" s="26">
        <f>IF(43&lt;=$Q185,INDEX('BAZA PRAC'!$D$4:$D$61,$P185-4+43),"")</f>
        <v/>
      </c>
      <c r="BI185" s="26">
        <f>IF(44&lt;=$Q185,INDEX('BAZA PRAC'!$D$4:$D$61,$P185-4+44),"")</f>
        <v/>
      </c>
      <c r="BJ185" s="26">
        <f>IF(45&lt;=$Q185,INDEX('BAZA PRAC'!$D$4:$D$61,$P185-4+45),"")</f>
        <v/>
      </c>
      <c r="BK185" s="26">
        <f>IF(46&lt;=$Q185,INDEX('BAZA PRAC'!$D$4:$D$61,$P185-4+46),"")</f>
        <v/>
      </c>
      <c r="BL185" s="26">
        <f>IF(47&lt;=$Q185,INDEX('BAZA PRAC'!$D$4:$D$61,$P185-4+47),"")</f>
        <v/>
      </c>
      <c r="BM185" s="26">
        <f>IF(48&lt;=$Q185,INDEX('BAZA PRAC'!$D$4:$D$61,$P185-4+48),"")</f>
        <v/>
      </c>
      <c r="BN185" s="26">
        <f>IF(49&lt;=$Q185,INDEX('BAZA PRAC'!$D$4:$D$61,$P185-4+49),"")</f>
        <v/>
      </c>
      <c r="BO185" s="26">
        <f>IF(50&lt;=$Q185,INDEX('BAZA PRAC'!$D$4:$D$61,$P185-4+50),"")</f>
        <v/>
      </c>
      <c r="BP185" s="26">
        <f>IF(51&lt;=$Q185,INDEX('BAZA PRAC'!$D$4:$D$61,$P185-4+51),"")</f>
        <v/>
      </c>
      <c r="BQ185" s="26">
        <f>IF(52&lt;=$Q185,INDEX('BAZA PRAC'!$D$4:$D$61,$P185-4+52),"")</f>
        <v/>
      </c>
      <c r="BR185" s="26">
        <f>IF(53&lt;=$Q185,INDEX('BAZA PRAC'!$D$4:$D$61,$P185-4+53),"")</f>
        <v/>
      </c>
      <c r="BS185" s="26">
        <f>IF(54&lt;=$Q185,INDEX('BAZA PRAC'!$D$4:$D$61,$P185-4+54),"")</f>
        <v/>
      </c>
      <c r="BT185" s="26">
        <f>IF(55&lt;=$Q185,INDEX('BAZA PRAC'!$D$4:$D$61,$P185-4+55),"")</f>
        <v/>
      </c>
      <c r="BU185" s="26">
        <f>IF(56&lt;=$Q185,INDEX('BAZA PRAC'!$D$4:$D$61,$P185-4+56),"")</f>
        <v/>
      </c>
      <c r="BV185" s="26">
        <f>IF(57&lt;=$Q185,INDEX('BAZA PRAC'!$D$4:$D$61,$P185-4+57),"")</f>
        <v/>
      </c>
      <c r="BW185" s="26">
        <f>IF(58&lt;=$Q185,INDEX('BAZA PRAC'!$D$4:$D$61,$P185-4+58),"")</f>
        <v/>
      </c>
      <c r="BX185" s="20" t="n"/>
      <c r="BY185" s="20" t="n"/>
    </row>
    <row r="186">
      <c r="A186" s="27">
        <f>IF($D186="","",COUNTA($D$11:$D186))</f>
        <v/>
      </c>
      <c r="B186" s="27">
        <f>IF($BX186&lt;&gt;"",$BX186,IF($D186="","",IFERROR(INDEX('BAZA PRAC'!$A$4:$A$61,MATCH($D186,'BAZA PRAC'!$D$4:$D$61,0)),"")))</f>
        <v/>
      </c>
      <c r="C186" s="20" t="n"/>
      <c r="D186" s="21" t="n"/>
      <c r="E186" s="27">
        <f>IF($BY186&lt;&gt;"",$BY186,IF($D186="","",IFERROR(INDEX('BAZA PRAC'!$E$4:$E$61,MATCH($D186,'BAZA PRAC'!$D$4:$D$61,0)),"")))</f>
        <v/>
      </c>
      <c r="F186" s="22" t="n"/>
      <c r="G186" s="23" t="n"/>
      <c r="H186" s="23" t="n"/>
      <c r="I186" s="23" t="n"/>
      <c r="J186" s="28">
        <f>IF($D186="","",N(G186)+N(H186)+N(I186))</f>
        <v/>
      </c>
      <c r="K186" s="28">
        <f>IF($D186="","",N(F186)*J186)</f>
        <v/>
      </c>
      <c r="L186" s="25" t="n"/>
      <c r="M186" s="28">
        <f>IF($D186="","",K186*(1-N(L186)))</f>
        <v/>
      </c>
      <c r="N186" s="21" t="n"/>
      <c r="P186" s="26">
        <f>IFERROR(VLOOKUP($C186,USTAWIENIA!$E$2:$H$8,3,FALSE),4)</f>
        <v/>
      </c>
      <c r="Q186" s="26">
        <f>IFERROR(VLOOKUP($C186,USTAWIENIA!$E$2:$H$8,4,FALSE),58)</f>
        <v/>
      </c>
      <c r="R186" s="26">
        <f>IF(1&lt;=$Q186,INDEX('BAZA PRAC'!$D$4:$D$61,$P186-4+1),"")</f>
        <v/>
      </c>
      <c r="S186" s="26">
        <f>IF(2&lt;=$Q186,INDEX('BAZA PRAC'!$D$4:$D$61,$P186-4+2),"")</f>
        <v/>
      </c>
      <c r="T186" s="26">
        <f>IF(3&lt;=$Q186,INDEX('BAZA PRAC'!$D$4:$D$61,$P186-4+3),"")</f>
        <v/>
      </c>
      <c r="U186" s="26">
        <f>IF(4&lt;=$Q186,INDEX('BAZA PRAC'!$D$4:$D$61,$P186-4+4),"")</f>
        <v/>
      </c>
      <c r="V186" s="26">
        <f>IF(5&lt;=$Q186,INDEX('BAZA PRAC'!$D$4:$D$61,$P186-4+5),"")</f>
        <v/>
      </c>
      <c r="W186" s="26">
        <f>IF(6&lt;=$Q186,INDEX('BAZA PRAC'!$D$4:$D$61,$P186-4+6),"")</f>
        <v/>
      </c>
      <c r="X186" s="26">
        <f>IF(7&lt;=$Q186,INDEX('BAZA PRAC'!$D$4:$D$61,$P186-4+7),"")</f>
        <v/>
      </c>
      <c r="Y186" s="26">
        <f>IF(8&lt;=$Q186,INDEX('BAZA PRAC'!$D$4:$D$61,$P186-4+8),"")</f>
        <v/>
      </c>
      <c r="Z186" s="26">
        <f>IF(9&lt;=$Q186,INDEX('BAZA PRAC'!$D$4:$D$61,$P186-4+9),"")</f>
        <v/>
      </c>
      <c r="AA186" s="26">
        <f>IF(10&lt;=$Q186,INDEX('BAZA PRAC'!$D$4:$D$61,$P186-4+10),"")</f>
        <v/>
      </c>
      <c r="AB186" s="26">
        <f>IF(11&lt;=$Q186,INDEX('BAZA PRAC'!$D$4:$D$61,$P186-4+11),"")</f>
        <v/>
      </c>
      <c r="AC186" s="26">
        <f>IF(12&lt;=$Q186,INDEX('BAZA PRAC'!$D$4:$D$61,$P186-4+12),"")</f>
        <v/>
      </c>
      <c r="AD186" s="26">
        <f>IF(13&lt;=$Q186,INDEX('BAZA PRAC'!$D$4:$D$61,$P186-4+13),"")</f>
        <v/>
      </c>
      <c r="AE186" s="26">
        <f>IF(14&lt;=$Q186,INDEX('BAZA PRAC'!$D$4:$D$61,$P186-4+14),"")</f>
        <v/>
      </c>
      <c r="AF186" s="26">
        <f>IF(15&lt;=$Q186,INDEX('BAZA PRAC'!$D$4:$D$61,$P186-4+15),"")</f>
        <v/>
      </c>
      <c r="AG186" s="26">
        <f>IF(16&lt;=$Q186,INDEX('BAZA PRAC'!$D$4:$D$61,$P186-4+16),"")</f>
        <v/>
      </c>
      <c r="AH186" s="26">
        <f>IF(17&lt;=$Q186,INDEX('BAZA PRAC'!$D$4:$D$61,$P186-4+17),"")</f>
        <v/>
      </c>
      <c r="AI186" s="26">
        <f>IF(18&lt;=$Q186,INDEX('BAZA PRAC'!$D$4:$D$61,$P186-4+18),"")</f>
        <v/>
      </c>
      <c r="AJ186" s="26">
        <f>IF(19&lt;=$Q186,INDEX('BAZA PRAC'!$D$4:$D$61,$P186-4+19),"")</f>
        <v/>
      </c>
      <c r="AK186" s="26">
        <f>IF(20&lt;=$Q186,INDEX('BAZA PRAC'!$D$4:$D$61,$P186-4+20),"")</f>
        <v/>
      </c>
      <c r="AL186" s="26">
        <f>IF(21&lt;=$Q186,INDEX('BAZA PRAC'!$D$4:$D$61,$P186-4+21),"")</f>
        <v/>
      </c>
      <c r="AM186" s="26">
        <f>IF(22&lt;=$Q186,INDEX('BAZA PRAC'!$D$4:$D$61,$P186-4+22),"")</f>
        <v/>
      </c>
      <c r="AN186" s="26">
        <f>IF(23&lt;=$Q186,INDEX('BAZA PRAC'!$D$4:$D$61,$P186-4+23),"")</f>
        <v/>
      </c>
      <c r="AO186" s="26">
        <f>IF(24&lt;=$Q186,INDEX('BAZA PRAC'!$D$4:$D$61,$P186-4+24),"")</f>
        <v/>
      </c>
      <c r="AP186" s="26">
        <f>IF(25&lt;=$Q186,INDEX('BAZA PRAC'!$D$4:$D$61,$P186-4+25),"")</f>
        <v/>
      </c>
      <c r="AQ186" s="26">
        <f>IF(26&lt;=$Q186,INDEX('BAZA PRAC'!$D$4:$D$61,$P186-4+26),"")</f>
        <v/>
      </c>
      <c r="AR186" s="26">
        <f>IF(27&lt;=$Q186,INDEX('BAZA PRAC'!$D$4:$D$61,$P186-4+27),"")</f>
        <v/>
      </c>
      <c r="AS186" s="26">
        <f>IF(28&lt;=$Q186,INDEX('BAZA PRAC'!$D$4:$D$61,$P186-4+28),"")</f>
        <v/>
      </c>
      <c r="AT186" s="26">
        <f>IF(29&lt;=$Q186,INDEX('BAZA PRAC'!$D$4:$D$61,$P186-4+29),"")</f>
        <v/>
      </c>
      <c r="AU186" s="26">
        <f>IF(30&lt;=$Q186,INDEX('BAZA PRAC'!$D$4:$D$61,$P186-4+30),"")</f>
        <v/>
      </c>
      <c r="AV186" s="26">
        <f>IF(31&lt;=$Q186,INDEX('BAZA PRAC'!$D$4:$D$61,$P186-4+31),"")</f>
        <v/>
      </c>
      <c r="AW186" s="26">
        <f>IF(32&lt;=$Q186,INDEX('BAZA PRAC'!$D$4:$D$61,$P186-4+32),"")</f>
        <v/>
      </c>
      <c r="AX186" s="26">
        <f>IF(33&lt;=$Q186,INDEX('BAZA PRAC'!$D$4:$D$61,$P186-4+33),"")</f>
        <v/>
      </c>
      <c r="AY186" s="26">
        <f>IF(34&lt;=$Q186,INDEX('BAZA PRAC'!$D$4:$D$61,$P186-4+34),"")</f>
        <v/>
      </c>
      <c r="AZ186" s="26">
        <f>IF(35&lt;=$Q186,INDEX('BAZA PRAC'!$D$4:$D$61,$P186-4+35),"")</f>
        <v/>
      </c>
      <c r="BA186" s="26">
        <f>IF(36&lt;=$Q186,INDEX('BAZA PRAC'!$D$4:$D$61,$P186-4+36),"")</f>
        <v/>
      </c>
      <c r="BB186" s="26">
        <f>IF(37&lt;=$Q186,INDEX('BAZA PRAC'!$D$4:$D$61,$P186-4+37),"")</f>
        <v/>
      </c>
      <c r="BC186" s="26">
        <f>IF(38&lt;=$Q186,INDEX('BAZA PRAC'!$D$4:$D$61,$P186-4+38),"")</f>
        <v/>
      </c>
      <c r="BD186" s="26">
        <f>IF(39&lt;=$Q186,INDEX('BAZA PRAC'!$D$4:$D$61,$P186-4+39),"")</f>
        <v/>
      </c>
      <c r="BE186" s="26">
        <f>IF(40&lt;=$Q186,INDEX('BAZA PRAC'!$D$4:$D$61,$P186-4+40),"")</f>
        <v/>
      </c>
      <c r="BF186" s="26">
        <f>IF(41&lt;=$Q186,INDEX('BAZA PRAC'!$D$4:$D$61,$P186-4+41),"")</f>
        <v/>
      </c>
      <c r="BG186" s="26">
        <f>IF(42&lt;=$Q186,INDEX('BAZA PRAC'!$D$4:$D$61,$P186-4+42),"")</f>
        <v/>
      </c>
      <c r="BH186" s="26">
        <f>IF(43&lt;=$Q186,INDEX('BAZA PRAC'!$D$4:$D$61,$P186-4+43),"")</f>
        <v/>
      </c>
      <c r="BI186" s="26">
        <f>IF(44&lt;=$Q186,INDEX('BAZA PRAC'!$D$4:$D$61,$P186-4+44),"")</f>
        <v/>
      </c>
      <c r="BJ186" s="26">
        <f>IF(45&lt;=$Q186,INDEX('BAZA PRAC'!$D$4:$D$61,$P186-4+45),"")</f>
        <v/>
      </c>
      <c r="BK186" s="26">
        <f>IF(46&lt;=$Q186,INDEX('BAZA PRAC'!$D$4:$D$61,$P186-4+46),"")</f>
        <v/>
      </c>
      <c r="BL186" s="26">
        <f>IF(47&lt;=$Q186,INDEX('BAZA PRAC'!$D$4:$D$61,$P186-4+47),"")</f>
        <v/>
      </c>
      <c r="BM186" s="26">
        <f>IF(48&lt;=$Q186,INDEX('BAZA PRAC'!$D$4:$D$61,$P186-4+48),"")</f>
        <v/>
      </c>
      <c r="BN186" s="26">
        <f>IF(49&lt;=$Q186,INDEX('BAZA PRAC'!$D$4:$D$61,$P186-4+49),"")</f>
        <v/>
      </c>
      <c r="BO186" s="26">
        <f>IF(50&lt;=$Q186,INDEX('BAZA PRAC'!$D$4:$D$61,$P186-4+50),"")</f>
        <v/>
      </c>
      <c r="BP186" s="26">
        <f>IF(51&lt;=$Q186,INDEX('BAZA PRAC'!$D$4:$D$61,$P186-4+51),"")</f>
        <v/>
      </c>
      <c r="BQ186" s="26">
        <f>IF(52&lt;=$Q186,INDEX('BAZA PRAC'!$D$4:$D$61,$P186-4+52),"")</f>
        <v/>
      </c>
      <c r="BR186" s="26">
        <f>IF(53&lt;=$Q186,INDEX('BAZA PRAC'!$D$4:$D$61,$P186-4+53),"")</f>
        <v/>
      </c>
      <c r="BS186" s="26">
        <f>IF(54&lt;=$Q186,INDEX('BAZA PRAC'!$D$4:$D$61,$P186-4+54),"")</f>
        <v/>
      </c>
      <c r="BT186" s="26">
        <f>IF(55&lt;=$Q186,INDEX('BAZA PRAC'!$D$4:$D$61,$P186-4+55),"")</f>
        <v/>
      </c>
      <c r="BU186" s="26">
        <f>IF(56&lt;=$Q186,INDEX('BAZA PRAC'!$D$4:$D$61,$P186-4+56),"")</f>
        <v/>
      </c>
      <c r="BV186" s="26">
        <f>IF(57&lt;=$Q186,INDEX('BAZA PRAC'!$D$4:$D$61,$P186-4+57),"")</f>
        <v/>
      </c>
      <c r="BW186" s="26">
        <f>IF(58&lt;=$Q186,INDEX('BAZA PRAC'!$D$4:$D$61,$P186-4+58),"")</f>
        <v/>
      </c>
      <c r="BX186" s="20" t="n"/>
      <c r="BY186" s="20" t="n"/>
    </row>
    <row r="187">
      <c r="A187" s="19">
        <f>IF($D187="","",COUNTA($D$11:$D187))</f>
        <v/>
      </c>
      <c r="B187" s="19">
        <f>IF($BX187&lt;&gt;"",$BX187,IF($D187="","",IFERROR(INDEX('BAZA PRAC'!$A$4:$A$61,MATCH($D187,'BAZA PRAC'!$D$4:$D$61,0)),"")))</f>
        <v/>
      </c>
      <c r="C187" s="20" t="n"/>
      <c r="D187" s="21" t="n"/>
      <c r="E187" s="19">
        <f>IF($BY187&lt;&gt;"",$BY187,IF($D187="","",IFERROR(INDEX('BAZA PRAC'!$E$4:$E$61,MATCH($D187,'BAZA PRAC'!$D$4:$D$61,0)),"")))</f>
        <v/>
      </c>
      <c r="F187" s="22" t="n"/>
      <c r="G187" s="23" t="n"/>
      <c r="H187" s="23" t="n"/>
      <c r="I187" s="23" t="n"/>
      <c r="J187" s="24">
        <f>IF($D187="","",N(G187)+N(H187)+N(I187))</f>
        <v/>
      </c>
      <c r="K187" s="24">
        <f>IF($D187="","",N(F187)*J187)</f>
        <v/>
      </c>
      <c r="L187" s="25" t="n"/>
      <c r="M187" s="24">
        <f>IF($D187="","",K187*(1-N(L187)))</f>
        <v/>
      </c>
      <c r="N187" s="21" t="n"/>
      <c r="P187" s="26">
        <f>IFERROR(VLOOKUP($C187,USTAWIENIA!$E$2:$H$8,3,FALSE),4)</f>
        <v/>
      </c>
      <c r="Q187" s="26">
        <f>IFERROR(VLOOKUP($C187,USTAWIENIA!$E$2:$H$8,4,FALSE),58)</f>
        <v/>
      </c>
      <c r="R187" s="26">
        <f>IF(1&lt;=$Q187,INDEX('BAZA PRAC'!$D$4:$D$61,$P187-4+1),"")</f>
        <v/>
      </c>
      <c r="S187" s="26">
        <f>IF(2&lt;=$Q187,INDEX('BAZA PRAC'!$D$4:$D$61,$P187-4+2),"")</f>
        <v/>
      </c>
      <c r="T187" s="26">
        <f>IF(3&lt;=$Q187,INDEX('BAZA PRAC'!$D$4:$D$61,$P187-4+3),"")</f>
        <v/>
      </c>
      <c r="U187" s="26">
        <f>IF(4&lt;=$Q187,INDEX('BAZA PRAC'!$D$4:$D$61,$P187-4+4),"")</f>
        <v/>
      </c>
      <c r="V187" s="26">
        <f>IF(5&lt;=$Q187,INDEX('BAZA PRAC'!$D$4:$D$61,$P187-4+5),"")</f>
        <v/>
      </c>
      <c r="W187" s="26">
        <f>IF(6&lt;=$Q187,INDEX('BAZA PRAC'!$D$4:$D$61,$P187-4+6),"")</f>
        <v/>
      </c>
      <c r="X187" s="26">
        <f>IF(7&lt;=$Q187,INDEX('BAZA PRAC'!$D$4:$D$61,$P187-4+7),"")</f>
        <v/>
      </c>
      <c r="Y187" s="26">
        <f>IF(8&lt;=$Q187,INDEX('BAZA PRAC'!$D$4:$D$61,$P187-4+8),"")</f>
        <v/>
      </c>
      <c r="Z187" s="26">
        <f>IF(9&lt;=$Q187,INDEX('BAZA PRAC'!$D$4:$D$61,$P187-4+9),"")</f>
        <v/>
      </c>
      <c r="AA187" s="26">
        <f>IF(10&lt;=$Q187,INDEX('BAZA PRAC'!$D$4:$D$61,$P187-4+10),"")</f>
        <v/>
      </c>
      <c r="AB187" s="26">
        <f>IF(11&lt;=$Q187,INDEX('BAZA PRAC'!$D$4:$D$61,$P187-4+11),"")</f>
        <v/>
      </c>
      <c r="AC187" s="26">
        <f>IF(12&lt;=$Q187,INDEX('BAZA PRAC'!$D$4:$D$61,$P187-4+12),"")</f>
        <v/>
      </c>
      <c r="AD187" s="26">
        <f>IF(13&lt;=$Q187,INDEX('BAZA PRAC'!$D$4:$D$61,$P187-4+13),"")</f>
        <v/>
      </c>
      <c r="AE187" s="26">
        <f>IF(14&lt;=$Q187,INDEX('BAZA PRAC'!$D$4:$D$61,$P187-4+14),"")</f>
        <v/>
      </c>
      <c r="AF187" s="26">
        <f>IF(15&lt;=$Q187,INDEX('BAZA PRAC'!$D$4:$D$61,$P187-4+15),"")</f>
        <v/>
      </c>
      <c r="AG187" s="26">
        <f>IF(16&lt;=$Q187,INDEX('BAZA PRAC'!$D$4:$D$61,$P187-4+16),"")</f>
        <v/>
      </c>
      <c r="AH187" s="26">
        <f>IF(17&lt;=$Q187,INDEX('BAZA PRAC'!$D$4:$D$61,$P187-4+17),"")</f>
        <v/>
      </c>
      <c r="AI187" s="26">
        <f>IF(18&lt;=$Q187,INDEX('BAZA PRAC'!$D$4:$D$61,$P187-4+18),"")</f>
        <v/>
      </c>
      <c r="AJ187" s="26">
        <f>IF(19&lt;=$Q187,INDEX('BAZA PRAC'!$D$4:$D$61,$P187-4+19),"")</f>
        <v/>
      </c>
      <c r="AK187" s="26">
        <f>IF(20&lt;=$Q187,INDEX('BAZA PRAC'!$D$4:$D$61,$P187-4+20),"")</f>
        <v/>
      </c>
      <c r="AL187" s="26">
        <f>IF(21&lt;=$Q187,INDEX('BAZA PRAC'!$D$4:$D$61,$P187-4+21),"")</f>
        <v/>
      </c>
      <c r="AM187" s="26">
        <f>IF(22&lt;=$Q187,INDEX('BAZA PRAC'!$D$4:$D$61,$P187-4+22),"")</f>
        <v/>
      </c>
      <c r="AN187" s="26">
        <f>IF(23&lt;=$Q187,INDEX('BAZA PRAC'!$D$4:$D$61,$P187-4+23),"")</f>
        <v/>
      </c>
      <c r="AO187" s="26">
        <f>IF(24&lt;=$Q187,INDEX('BAZA PRAC'!$D$4:$D$61,$P187-4+24),"")</f>
        <v/>
      </c>
      <c r="AP187" s="26">
        <f>IF(25&lt;=$Q187,INDEX('BAZA PRAC'!$D$4:$D$61,$P187-4+25),"")</f>
        <v/>
      </c>
      <c r="AQ187" s="26">
        <f>IF(26&lt;=$Q187,INDEX('BAZA PRAC'!$D$4:$D$61,$P187-4+26),"")</f>
        <v/>
      </c>
      <c r="AR187" s="26">
        <f>IF(27&lt;=$Q187,INDEX('BAZA PRAC'!$D$4:$D$61,$P187-4+27),"")</f>
        <v/>
      </c>
      <c r="AS187" s="26">
        <f>IF(28&lt;=$Q187,INDEX('BAZA PRAC'!$D$4:$D$61,$P187-4+28),"")</f>
        <v/>
      </c>
      <c r="AT187" s="26">
        <f>IF(29&lt;=$Q187,INDEX('BAZA PRAC'!$D$4:$D$61,$P187-4+29),"")</f>
        <v/>
      </c>
      <c r="AU187" s="26">
        <f>IF(30&lt;=$Q187,INDEX('BAZA PRAC'!$D$4:$D$61,$P187-4+30),"")</f>
        <v/>
      </c>
      <c r="AV187" s="26">
        <f>IF(31&lt;=$Q187,INDEX('BAZA PRAC'!$D$4:$D$61,$P187-4+31),"")</f>
        <v/>
      </c>
      <c r="AW187" s="26">
        <f>IF(32&lt;=$Q187,INDEX('BAZA PRAC'!$D$4:$D$61,$P187-4+32),"")</f>
        <v/>
      </c>
      <c r="AX187" s="26">
        <f>IF(33&lt;=$Q187,INDEX('BAZA PRAC'!$D$4:$D$61,$P187-4+33),"")</f>
        <v/>
      </c>
      <c r="AY187" s="26">
        <f>IF(34&lt;=$Q187,INDEX('BAZA PRAC'!$D$4:$D$61,$P187-4+34),"")</f>
        <v/>
      </c>
      <c r="AZ187" s="26">
        <f>IF(35&lt;=$Q187,INDEX('BAZA PRAC'!$D$4:$D$61,$P187-4+35),"")</f>
        <v/>
      </c>
      <c r="BA187" s="26">
        <f>IF(36&lt;=$Q187,INDEX('BAZA PRAC'!$D$4:$D$61,$P187-4+36),"")</f>
        <v/>
      </c>
      <c r="BB187" s="26">
        <f>IF(37&lt;=$Q187,INDEX('BAZA PRAC'!$D$4:$D$61,$P187-4+37),"")</f>
        <v/>
      </c>
      <c r="BC187" s="26">
        <f>IF(38&lt;=$Q187,INDEX('BAZA PRAC'!$D$4:$D$61,$P187-4+38),"")</f>
        <v/>
      </c>
      <c r="BD187" s="26">
        <f>IF(39&lt;=$Q187,INDEX('BAZA PRAC'!$D$4:$D$61,$P187-4+39),"")</f>
        <v/>
      </c>
      <c r="BE187" s="26">
        <f>IF(40&lt;=$Q187,INDEX('BAZA PRAC'!$D$4:$D$61,$P187-4+40),"")</f>
        <v/>
      </c>
      <c r="BF187" s="26">
        <f>IF(41&lt;=$Q187,INDEX('BAZA PRAC'!$D$4:$D$61,$P187-4+41),"")</f>
        <v/>
      </c>
      <c r="BG187" s="26">
        <f>IF(42&lt;=$Q187,INDEX('BAZA PRAC'!$D$4:$D$61,$P187-4+42),"")</f>
        <v/>
      </c>
      <c r="BH187" s="26">
        <f>IF(43&lt;=$Q187,INDEX('BAZA PRAC'!$D$4:$D$61,$P187-4+43),"")</f>
        <v/>
      </c>
      <c r="BI187" s="26">
        <f>IF(44&lt;=$Q187,INDEX('BAZA PRAC'!$D$4:$D$61,$P187-4+44),"")</f>
        <v/>
      </c>
      <c r="BJ187" s="26">
        <f>IF(45&lt;=$Q187,INDEX('BAZA PRAC'!$D$4:$D$61,$P187-4+45),"")</f>
        <v/>
      </c>
      <c r="BK187" s="26">
        <f>IF(46&lt;=$Q187,INDEX('BAZA PRAC'!$D$4:$D$61,$P187-4+46),"")</f>
        <v/>
      </c>
      <c r="BL187" s="26">
        <f>IF(47&lt;=$Q187,INDEX('BAZA PRAC'!$D$4:$D$61,$P187-4+47),"")</f>
        <v/>
      </c>
      <c r="BM187" s="26">
        <f>IF(48&lt;=$Q187,INDEX('BAZA PRAC'!$D$4:$D$61,$P187-4+48),"")</f>
        <v/>
      </c>
      <c r="BN187" s="26">
        <f>IF(49&lt;=$Q187,INDEX('BAZA PRAC'!$D$4:$D$61,$P187-4+49),"")</f>
        <v/>
      </c>
      <c r="BO187" s="26">
        <f>IF(50&lt;=$Q187,INDEX('BAZA PRAC'!$D$4:$D$61,$P187-4+50),"")</f>
        <v/>
      </c>
      <c r="BP187" s="26">
        <f>IF(51&lt;=$Q187,INDEX('BAZA PRAC'!$D$4:$D$61,$P187-4+51),"")</f>
        <v/>
      </c>
      <c r="BQ187" s="26">
        <f>IF(52&lt;=$Q187,INDEX('BAZA PRAC'!$D$4:$D$61,$P187-4+52),"")</f>
        <v/>
      </c>
      <c r="BR187" s="26">
        <f>IF(53&lt;=$Q187,INDEX('BAZA PRAC'!$D$4:$D$61,$P187-4+53),"")</f>
        <v/>
      </c>
      <c r="BS187" s="26">
        <f>IF(54&lt;=$Q187,INDEX('BAZA PRAC'!$D$4:$D$61,$P187-4+54),"")</f>
        <v/>
      </c>
      <c r="BT187" s="26">
        <f>IF(55&lt;=$Q187,INDEX('BAZA PRAC'!$D$4:$D$61,$P187-4+55),"")</f>
        <v/>
      </c>
      <c r="BU187" s="26">
        <f>IF(56&lt;=$Q187,INDEX('BAZA PRAC'!$D$4:$D$61,$P187-4+56),"")</f>
        <v/>
      </c>
      <c r="BV187" s="26">
        <f>IF(57&lt;=$Q187,INDEX('BAZA PRAC'!$D$4:$D$61,$P187-4+57),"")</f>
        <v/>
      </c>
      <c r="BW187" s="26">
        <f>IF(58&lt;=$Q187,INDEX('BAZA PRAC'!$D$4:$D$61,$P187-4+58),"")</f>
        <v/>
      </c>
      <c r="BX187" s="20" t="n"/>
      <c r="BY187" s="20" t="n"/>
    </row>
    <row r="188">
      <c r="A188" s="27">
        <f>IF($D188="","",COUNTA($D$11:$D188))</f>
        <v/>
      </c>
      <c r="B188" s="27">
        <f>IF($BX188&lt;&gt;"",$BX188,IF($D188="","",IFERROR(INDEX('BAZA PRAC'!$A$4:$A$61,MATCH($D188,'BAZA PRAC'!$D$4:$D$61,0)),"")))</f>
        <v/>
      </c>
      <c r="C188" s="20" t="n"/>
      <c r="D188" s="21" t="n"/>
      <c r="E188" s="27">
        <f>IF($BY188&lt;&gt;"",$BY188,IF($D188="","",IFERROR(INDEX('BAZA PRAC'!$E$4:$E$61,MATCH($D188,'BAZA PRAC'!$D$4:$D$61,0)),"")))</f>
        <v/>
      </c>
      <c r="F188" s="22" t="n"/>
      <c r="G188" s="23" t="n"/>
      <c r="H188" s="23" t="n"/>
      <c r="I188" s="23" t="n"/>
      <c r="J188" s="28">
        <f>IF($D188="","",N(G188)+N(H188)+N(I188))</f>
        <v/>
      </c>
      <c r="K188" s="28">
        <f>IF($D188="","",N(F188)*J188)</f>
        <v/>
      </c>
      <c r="L188" s="25" t="n"/>
      <c r="M188" s="28">
        <f>IF($D188="","",K188*(1-N(L188)))</f>
        <v/>
      </c>
      <c r="N188" s="21" t="n"/>
      <c r="P188" s="26">
        <f>IFERROR(VLOOKUP($C188,USTAWIENIA!$E$2:$H$8,3,FALSE),4)</f>
        <v/>
      </c>
      <c r="Q188" s="26">
        <f>IFERROR(VLOOKUP($C188,USTAWIENIA!$E$2:$H$8,4,FALSE),58)</f>
        <v/>
      </c>
      <c r="R188" s="26">
        <f>IF(1&lt;=$Q188,INDEX('BAZA PRAC'!$D$4:$D$61,$P188-4+1),"")</f>
        <v/>
      </c>
      <c r="S188" s="26">
        <f>IF(2&lt;=$Q188,INDEX('BAZA PRAC'!$D$4:$D$61,$P188-4+2),"")</f>
        <v/>
      </c>
      <c r="T188" s="26">
        <f>IF(3&lt;=$Q188,INDEX('BAZA PRAC'!$D$4:$D$61,$P188-4+3),"")</f>
        <v/>
      </c>
      <c r="U188" s="26">
        <f>IF(4&lt;=$Q188,INDEX('BAZA PRAC'!$D$4:$D$61,$P188-4+4),"")</f>
        <v/>
      </c>
      <c r="V188" s="26">
        <f>IF(5&lt;=$Q188,INDEX('BAZA PRAC'!$D$4:$D$61,$P188-4+5),"")</f>
        <v/>
      </c>
      <c r="W188" s="26">
        <f>IF(6&lt;=$Q188,INDEX('BAZA PRAC'!$D$4:$D$61,$P188-4+6),"")</f>
        <v/>
      </c>
      <c r="X188" s="26">
        <f>IF(7&lt;=$Q188,INDEX('BAZA PRAC'!$D$4:$D$61,$P188-4+7),"")</f>
        <v/>
      </c>
      <c r="Y188" s="26">
        <f>IF(8&lt;=$Q188,INDEX('BAZA PRAC'!$D$4:$D$61,$P188-4+8),"")</f>
        <v/>
      </c>
      <c r="Z188" s="26">
        <f>IF(9&lt;=$Q188,INDEX('BAZA PRAC'!$D$4:$D$61,$P188-4+9),"")</f>
        <v/>
      </c>
      <c r="AA188" s="26">
        <f>IF(10&lt;=$Q188,INDEX('BAZA PRAC'!$D$4:$D$61,$P188-4+10),"")</f>
        <v/>
      </c>
      <c r="AB188" s="26">
        <f>IF(11&lt;=$Q188,INDEX('BAZA PRAC'!$D$4:$D$61,$P188-4+11),"")</f>
        <v/>
      </c>
      <c r="AC188" s="26">
        <f>IF(12&lt;=$Q188,INDEX('BAZA PRAC'!$D$4:$D$61,$P188-4+12),"")</f>
        <v/>
      </c>
      <c r="AD188" s="26">
        <f>IF(13&lt;=$Q188,INDEX('BAZA PRAC'!$D$4:$D$61,$P188-4+13),"")</f>
        <v/>
      </c>
      <c r="AE188" s="26">
        <f>IF(14&lt;=$Q188,INDEX('BAZA PRAC'!$D$4:$D$61,$P188-4+14),"")</f>
        <v/>
      </c>
      <c r="AF188" s="26">
        <f>IF(15&lt;=$Q188,INDEX('BAZA PRAC'!$D$4:$D$61,$P188-4+15),"")</f>
        <v/>
      </c>
      <c r="AG188" s="26">
        <f>IF(16&lt;=$Q188,INDEX('BAZA PRAC'!$D$4:$D$61,$P188-4+16),"")</f>
        <v/>
      </c>
      <c r="AH188" s="26">
        <f>IF(17&lt;=$Q188,INDEX('BAZA PRAC'!$D$4:$D$61,$P188-4+17),"")</f>
        <v/>
      </c>
      <c r="AI188" s="26">
        <f>IF(18&lt;=$Q188,INDEX('BAZA PRAC'!$D$4:$D$61,$P188-4+18),"")</f>
        <v/>
      </c>
      <c r="AJ188" s="26">
        <f>IF(19&lt;=$Q188,INDEX('BAZA PRAC'!$D$4:$D$61,$P188-4+19),"")</f>
        <v/>
      </c>
      <c r="AK188" s="26">
        <f>IF(20&lt;=$Q188,INDEX('BAZA PRAC'!$D$4:$D$61,$P188-4+20),"")</f>
        <v/>
      </c>
      <c r="AL188" s="26">
        <f>IF(21&lt;=$Q188,INDEX('BAZA PRAC'!$D$4:$D$61,$P188-4+21),"")</f>
        <v/>
      </c>
      <c r="AM188" s="26">
        <f>IF(22&lt;=$Q188,INDEX('BAZA PRAC'!$D$4:$D$61,$P188-4+22),"")</f>
        <v/>
      </c>
      <c r="AN188" s="26">
        <f>IF(23&lt;=$Q188,INDEX('BAZA PRAC'!$D$4:$D$61,$P188-4+23),"")</f>
        <v/>
      </c>
      <c r="AO188" s="26">
        <f>IF(24&lt;=$Q188,INDEX('BAZA PRAC'!$D$4:$D$61,$P188-4+24),"")</f>
        <v/>
      </c>
      <c r="AP188" s="26">
        <f>IF(25&lt;=$Q188,INDEX('BAZA PRAC'!$D$4:$D$61,$P188-4+25),"")</f>
        <v/>
      </c>
      <c r="AQ188" s="26">
        <f>IF(26&lt;=$Q188,INDEX('BAZA PRAC'!$D$4:$D$61,$P188-4+26),"")</f>
        <v/>
      </c>
      <c r="AR188" s="26">
        <f>IF(27&lt;=$Q188,INDEX('BAZA PRAC'!$D$4:$D$61,$P188-4+27),"")</f>
        <v/>
      </c>
      <c r="AS188" s="26">
        <f>IF(28&lt;=$Q188,INDEX('BAZA PRAC'!$D$4:$D$61,$P188-4+28),"")</f>
        <v/>
      </c>
      <c r="AT188" s="26">
        <f>IF(29&lt;=$Q188,INDEX('BAZA PRAC'!$D$4:$D$61,$P188-4+29),"")</f>
        <v/>
      </c>
      <c r="AU188" s="26">
        <f>IF(30&lt;=$Q188,INDEX('BAZA PRAC'!$D$4:$D$61,$P188-4+30),"")</f>
        <v/>
      </c>
      <c r="AV188" s="26">
        <f>IF(31&lt;=$Q188,INDEX('BAZA PRAC'!$D$4:$D$61,$P188-4+31),"")</f>
        <v/>
      </c>
      <c r="AW188" s="26">
        <f>IF(32&lt;=$Q188,INDEX('BAZA PRAC'!$D$4:$D$61,$P188-4+32),"")</f>
        <v/>
      </c>
      <c r="AX188" s="26">
        <f>IF(33&lt;=$Q188,INDEX('BAZA PRAC'!$D$4:$D$61,$P188-4+33),"")</f>
        <v/>
      </c>
      <c r="AY188" s="26">
        <f>IF(34&lt;=$Q188,INDEX('BAZA PRAC'!$D$4:$D$61,$P188-4+34),"")</f>
        <v/>
      </c>
      <c r="AZ188" s="26">
        <f>IF(35&lt;=$Q188,INDEX('BAZA PRAC'!$D$4:$D$61,$P188-4+35),"")</f>
        <v/>
      </c>
      <c r="BA188" s="26">
        <f>IF(36&lt;=$Q188,INDEX('BAZA PRAC'!$D$4:$D$61,$P188-4+36),"")</f>
        <v/>
      </c>
      <c r="BB188" s="26">
        <f>IF(37&lt;=$Q188,INDEX('BAZA PRAC'!$D$4:$D$61,$P188-4+37),"")</f>
        <v/>
      </c>
      <c r="BC188" s="26">
        <f>IF(38&lt;=$Q188,INDEX('BAZA PRAC'!$D$4:$D$61,$P188-4+38),"")</f>
        <v/>
      </c>
      <c r="BD188" s="26">
        <f>IF(39&lt;=$Q188,INDEX('BAZA PRAC'!$D$4:$D$61,$P188-4+39),"")</f>
        <v/>
      </c>
      <c r="BE188" s="26">
        <f>IF(40&lt;=$Q188,INDEX('BAZA PRAC'!$D$4:$D$61,$P188-4+40),"")</f>
        <v/>
      </c>
      <c r="BF188" s="26">
        <f>IF(41&lt;=$Q188,INDEX('BAZA PRAC'!$D$4:$D$61,$P188-4+41),"")</f>
        <v/>
      </c>
      <c r="BG188" s="26">
        <f>IF(42&lt;=$Q188,INDEX('BAZA PRAC'!$D$4:$D$61,$P188-4+42),"")</f>
        <v/>
      </c>
      <c r="BH188" s="26">
        <f>IF(43&lt;=$Q188,INDEX('BAZA PRAC'!$D$4:$D$61,$P188-4+43),"")</f>
        <v/>
      </c>
      <c r="BI188" s="26">
        <f>IF(44&lt;=$Q188,INDEX('BAZA PRAC'!$D$4:$D$61,$P188-4+44),"")</f>
        <v/>
      </c>
      <c r="BJ188" s="26">
        <f>IF(45&lt;=$Q188,INDEX('BAZA PRAC'!$D$4:$D$61,$P188-4+45),"")</f>
        <v/>
      </c>
      <c r="BK188" s="26">
        <f>IF(46&lt;=$Q188,INDEX('BAZA PRAC'!$D$4:$D$61,$P188-4+46),"")</f>
        <v/>
      </c>
      <c r="BL188" s="26">
        <f>IF(47&lt;=$Q188,INDEX('BAZA PRAC'!$D$4:$D$61,$P188-4+47),"")</f>
        <v/>
      </c>
      <c r="BM188" s="26">
        <f>IF(48&lt;=$Q188,INDEX('BAZA PRAC'!$D$4:$D$61,$P188-4+48),"")</f>
        <v/>
      </c>
      <c r="BN188" s="26">
        <f>IF(49&lt;=$Q188,INDEX('BAZA PRAC'!$D$4:$D$61,$P188-4+49),"")</f>
        <v/>
      </c>
      <c r="BO188" s="26">
        <f>IF(50&lt;=$Q188,INDEX('BAZA PRAC'!$D$4:$D$61,$P188-4+50),"")</f>
        <v/>
      </c>
      <c r="BP188" s="26">
        <f>IF(51&lt;=$Q188,INDEX('BAZA PRAC'!$D$4:$D$61,$P188-4+51),"")</f>
        <v/>
      </c>
      <c r="BQ188" s="26">
        <f>IF(52&lt;=$Q188,INDEX('BAZA PRAC'!$D$4:$D$61,$P188-4+52),"")</f>
        <v/>
      </c>
      <c r="BR188" s="26">
        <f>IF(53&lt;=$Q188,INDEX('BAZA PRAC'!$D$4:$D$61,$P188-4+53),"")</f>
        <v/>
      </c>
      <c r="BS188" s="26">
        <f>IF(54&lt;=$Q188,INDEX('BAZA PRAC'!$D$4:$D$61,$P188-4+54),"")</f>
        <v/>
      </c>
      <c r="BT188" s="26">
        <f>IF(55&lt;=$Q188,INDEX('BAZA PRAC'!$D$4:$D$61,$P188-4+55),"")</f>
        <v/>
      </c>
      <c r="BU188" s="26">
        <f>IF(56&lt;=$Q188,INDEX('BAZA PRAC'!$D$4:$D$61,$P188-4+56),"")</f>
        <v/>
      </c>
      <c r="BV188" s="26">
        <f>IF(57&lt;=$Q188,INDEX('BAZA PRAC'!$D$4:$D$61,$P188-4+57),"")</f>
        <v/>
      </c>
      <c r="BW188" s="26">
        <f>IF(58&lt;=$Q188,INDEX('BAZA PRAC'!$D$4:$D$61,$P188-4+58),"")</f>
        <v/>
      </c>
      <c r="BX188" s="20" t="n"/>
      <c r="BY188" s="20" t="n"/>
    </row>
    <row r="189">
      <c r="A189" s="19">
        <f>IF($D189="","",COUNTA($D$11:$D189))</f>
        <v/>
      </c>
      <c r="B189" s="19">
        <f>IF($BX189&lt;&gt;"",$BX189,IF($D189="","",IFERROR(INDEX('BAZA PRAC'!$A$4:$A$61,MATCH($D189,'BAZA PRAC'!$D$4:$D$61,0)),"")))</f>
        <v/>
      </c>
      <c r="C189" s="20" t="n"/>
      <c r="D189" s="21" t="n"/>
      <c r="E189" s="19">
        <f>IF($BY189&lt;&gt;"",$BY189,IF($D189="","",IFERROR(INDEX('BAZA PRAC'!$E$4:$E$61,MATCH($D189,'BAZA PRAC'!$D$4:$D$61,0)),"")))</f>
        <v/>
      </c>
      <c r="F189" s="22" t="n"/>
      <c r="G189" s="23" t="n"/>
      <c r="H189" s="23" t="n"/>
      <c r="I189" s="23" t="n"/>
      <c r="J189" s="24">
        <f>IF($D189="","",N(G189)+N(H189)+N(I189))</f>
        <v/>
      </c>
      <c r="K189" s="24">
        <f>IF($D189="","",N(F189)*J189)</f>
        <v/>
      </c>
      <c r="L189" s="25" t="n"/>
      <c r="M189" s="24">
        <f>IF($D189="","",K189*(1-N(L189)))</f>
        <v/>
      </c>
      <c r="N189" s="21" t="n"/>
      <c r="P189" s="26">
        <f>IFERROR(VLOOKUP($C189,USTAWIENIA!$E$2:$H$8,3,FALSE),4)</f>
        <v/>
      </c>
      <c r="Q189" s="26">
        <f>IFERROR(VLOOKUP($C189,USTAWIENIA!$E$2:$H$8,4,FALSE),58)</f>
        <v/>
      </c>
      <c r="R189" s="26">
        <f>IF(1&lt;=$Q189,INDEX('BAZA PRAC'!$D$4:$D$61,$P189-4+1),"")</f>
        <v/>
      </c>
      <c r="S189" s="26">
        <f>IF(2&lt;=$Q189,INDEX('BAZA PRAC'!$D$4:$D$61,$P189-4+2),"")</f>
        <v/>
      </c>
      <c r="T189" s="26">
        <f>IF(3&lt;=$Q189,INDEX('BAZA PRAC'!$D$4:$D$61,$P189-4+3),"")</f>
        <v/>
      </c>
      <c r="U189" s="26">
        <f>IF(4&lt;=$Q189,INDEX('BAZA PRAC'!$D$4:$D$61,$P189-4+4),"")</f>
        <v/>
      </c>
      <c r="V189" s="26">
        <f>IF(5&lt;=$Q189,INDEX('BAZA PRAC'!$D$4:$D$61,$P189-4+5),"")</f>
        <v/>
      </c>
      <c r="W189" s="26">
        <f>IF(6&lt;=$Q189,INDEX('BAZA PRAC'!$D$4:$D$61,$P189-4+6),"")</f>
        <v/>
      </c>
      <c r="X189" s="26">
        <f>IF(7&lt;=$Q189,INDEX('BAZA PRAC'!$D$4:$D$61,$P189-4+7),"")</f>
        <v/>
      </c>
      <c r="Y189" s="26">
        <f>IF(8&lt;=$Q189,INDEX('BAZA PRAC'!$D$4:$D$61,$P189-4+8),"")</f>
        <v/>
      </c>
      <c r="Z189" s="26">
        <f>IF(9&lt;=$Q189,INDEX('BAZA PRAC'!$D$4:$D$61,$P189-4+9),"")</f>
        <v/>
      </c>
      <c r="AA189" s="26">
        <f>IF(10&lt;=$Q189,INDEX('BAZA PRAC'!$D$4:$D$61,$P189-4+10),"")</f>
        <v/>
      </c>
      <c r="AB189" s="26">
        <f>IF(11&lt;=$Q189,INDEX('BAZA PRAC'!$D$4:$D$61,$P189-4+11),"")</f>
        <v/>
      </c>
      <c r="AC189" s="26">
        <f>IF(12&lt;=$Q189,INDEX('BAZA PRAC'!$D$4:$D$61,$P189-4+12),"")</f>
        <v/>
      </c>
      <c r="AD189" s="26">
        <f>IF(13&lt;=$Q189,INDEX('BAZA PRAC'!$D$4:$D$61,$P189-4+13),"")</f>
        <v/>
      </c>
      <c r="AE189" s="26">
        <f>IF(14&lt;=$Q189,INDEX('BAZA PRAC'!$D$4:$D$61,$P189-4+14),"")</f>
        <v/>
      </c>
      <c r="AF189" s="26">
        <f>IF(15&lt;=$Q189,INDEX('BAZA PRAC'!$D$4:$D$61,$P189-4+15),"")</f>
        <v/>
      </c>
      <c r="AG189" s="26">
        <f>IF(16&lt;=$Q189,INDEX('BAZA PRAC'!$D$4:$D$61,$P189-4+16),"")</f>
        <v/>
      </c>
      <c r="AH189" s="26">
        <f>IF(17&lt;=$Q189,INDEX('BAZA PRAC'!$D$4:$D$61,$P189-4+17),"")</f>
        <v/>
      </c>
      <c r="AI189" s="26">
        <f>IF(18&lt;=$Q189,INDEX('BAZA PRAC'!$D$4:$D$61,$P189-4+18),"")</f>
        <v/>
      </c>
      <c r="AJ189" s="26">
        <f>IF(19&lt;=$Q189,INDEX('BAZA PRAC'!$D$4:$D$61,$P189-4+19),"")</f>
        <v/>
      </c>
      <c r="AK189" s="26">
        <f>IF(20&lt;=$Q189,INDEX('BAZA PRAC'!$D$4:$D$61,$P189-4+20),"")</f>
        <v/>
      </c>
      <c r="AL189" s="26">
        <f>IF(21&lt;=$Q189,INDEX('BAZA PRAC'!$D$4:$D$61,$P189-4+21),"")</f>
        <v/>
      </c>
      <c r="AM189" s="26">
        <f>IF(22&lt;=$Q189,INDEX('BAZA PRAC'!$D$4:$D$61,$P189-4+22),"")</f>
        <v/>
      </c>
      <c r="AN189" s="26">
        <f>IF(23&lt;=$Q189,INDEX('BAZA PRAC'!$D$4:$D$61,$P189-4+23),"")</f>
        <v/>
      </c>
      <c r="AO189" s="26">
        <f>IF(24&lt;=$Q189,INDEX('BAZA PRAC'!$D$4:$D$61,$P189-4+24),"")</f>
        <v/>
      </c>
      <c r="AP189" s="26">
        <f>IF(25&lt;=$Q189,INDEX('BAZA PRAC'!$D$4:$D$61,$P189-4+25),"")</f>
        <v/>
      </c>
      <c r="AQ189" s="26">
        <f>IF(26&lt;=$Q189,INDEX('BAZA PRAC'!$D$4:$D$61,$P189-4+26),"")</f>
        <v/>
      </c>
      <c r="AR189" s="26">
        <f>IF(27&lt;=$Q189,INDEX('BAZA PRAC'!$D$4:$D$61,$P189-4+27),"")</f>
        <v/>
      </c>
      <c r="AS189" s="26">
        <f>IF(28&lt;=$Q189,INDEX('BAZA PRAC'!$D$4:$D$61,$P189-4+28),"")</f>
        <v/>
      </c>
      <c r="AT189" s="26">
        <f>IF(29&lt;=$Q189,INDEX('BAZA PRAC'!$D$4:$D$61,$P189-4+29),"")</f>
        <v/>
      </c>
      <c r="AU189" s="26">
        <f>IF(30&lt;=$Q189,INDEX('BAZA PRAC'!$D$4:$D$61,$P189-4+30),"")</f>
        <v/>
      </c>
      <c r="AV189" s="26">
        <f>IF(31&lt;=$Q189,INDEX('BAZA PRAC'!$D$4:$D$61,$P189-4+31),"")</f>
        <v/>
      </c>
      <c r="AW189" s="26">
        <f>IF(32&lt;=$Q189,INDEX('BAZA PRAC'!$D$4:$D$61,$P189-4+32),"")</f>
        <v/>
      </c>
      <c r="AX189" s="26">
        <f>IF(33&lt;=$Q189,INDEX('BAZA PRAC'!$D$4:$D$61,$P189-4+33),"")</f>
        <v/>
      </c>
      <c r="AY189" s="26">
        <f>IF(34&lt;=$Q189,INDEX('BAZA PRAC'!$D$4:$D$61,$P189-4+34),"")</f>
        <v/>
      </c>
      <c r="AZ189" s="26">
        <f>IF(35&lt;=$Q189,INDEX('BAZA PRAC'!$D$4:$D$61,$P189-4+35),"")</f>
        <v/>
      </c>
      <c r="BA189" s="26">
        <f>IF(36&lt;=$Q189,INDEX('BAZA PRAC'!$D$4:$D$61,$P189-4+36),"")</f>
        <v/>
      </c>
      <c r="BB189" s="26">
        <f>IF(37&lt;=$Q189,INDEX('BAZA PRAC'!$D$4:$D$61,$P189-4+37),"")</f>
        <v/>
      </c>
      <c r="BC189" s="26">
        <f>IF(38&lt;=$Q189,INDEX('BAZA PRAC'!$D$4:$D$61,$P189-4+38),"")</f>
        <v/>
      </c>
      <c r="BD189" s="26">
        <f>IF(39&lt;=$Q189,INDEX('BAZA PRAC'!$D$4:$D$61,$P189-4+39),"")</f>
        <v/>
      </c>
      <c r="BE189" s="26">
        <f>IF(40&lt;=$Q189,INDEX('BAZA PRAC'!$D$4:$D$61,$P189-4+40),"")</f>
        <v/>
      </c>
      <c r="BF189" s="26">
        <f>IF(41&lt;=$Q189,INDEX('BAZA PRAC'!$D$4:$D$61,$P189-4+41),"")</f>
        <v/>
      </c>
      <c r="BG189" s="26">
        <f>IF(42&lt;=$Q189,INDEX('BAZA PRAC'!$D$4:$D$61,$P189-4+42),"")</f>
        <v/>
      </c>
      <c r="BH189" s="26">
        <f>IF(43&lt;=$Q189,INDEX('BAZA PRAC'!$D$4:$D$61,$P189-4+43),"")</f>
        <v/>
      </c>
      <c r="BI189" s="26">
        <f>IF(44&lt;=$Q189,INDEX('BAZA PRAC'!$D$4:$D$61,$P189-4+44),"")</f>
        <v/>
      </c>
      <c r="BJ189" s="26">
        <f>IF(45&lt;=$Q189,INDEX('BAZA PRAC'!$D$4:$D$61,$P189-4+45),"")</f>
        <v/>
      </c>
      <c r="BK189" s="26">
        <f>IF(46&lt;=$Q189,INDEX('BAZA PRAC'!$D$4:$D$61,$P189-4+46),"")</f>
        <v/>
      </c>
      <c r="BL189" s="26">
        <f>IF(47&lt;=$Q189,INDEX('BAZA PRAC'!$D$4:$D$61,$P189-4+47),"")</f>
        <v/>
      </c>
      <c r="BM189" s="26">
        <f>IF(48&lt;=$Q189,INDEX('BAZA PRAC'!$D$4:$D$61,$P189-4+48),"")</f>
        <v/>
      </c>
      <c r="BN189" s="26">
        <f>IF(49&lt;=$Q189,INDEX('BAZA PRAC'!$D$4:$D$61,$P189-4+49),"")</f>
        <v/>
      </c>
      <c r="BO189" s="26">
        <f>IF(50&lt;=$Q189,INDEX('BAZA PRAC'!$D$4:$D$61,$P189-4+50),"")</f>
        <v/>
      </c>
      <c r="BP189" s="26">
        <f>IF(51&lt;=$Q189,INDEX('BAZA PRAC'!$D$4:$D$61,$P189-4+51),"")</f>
        <v/>
      </c>
      <c r="BQ189" s="26">
        <f>IF(52&lt;=$Q189,INDEX('BAZA PRAC'!$D$4:$D$61,$P189-4+52),"")</f>
        <v/>
      </c>
      <c r="BR189" s="26">
        <f>IF(53&lt;=$Q189,INDEX('BAZA PRAC'!$D$4:$D$61,$P189-4+53),"")</f>
        <v/>
      </c>
      <c r="BS189" s="26">
        <f>IF(54&lt;=$Q189,INDEX('BAZA PRAC'!$D$4:$D$61,$P189-4+54),"")</f>
        <v/>
      </c>
      <c r="BT189" s="26">
        <f>IF(55&lt;=$Q189,INDEX('BAZA PRAC'!$D$4:$D$61,$P189-4+55),"")</f>
        <v/>
      </c>
      <c r="BU189" s="26">
        <f>IF(56&lt;=$Q189,INDEX('BAZA PRAC'!$D$4:$D$61,$P189-4+56),"")</f>
        <v/>
      </c>
      <c r="BV189" s="26">
        <f>IF(57&lt;=$Q189,INDEX('BAZA PRAC'!$D$4:$D$61,$P189-4+57),"")</f>
        <v/>
      </c>
      <c r="BW189" s="26">
        <f>IF(58&lt;=$Q189,INDEX('BAZA PRAC'!$D$4:$D$61,$P189-4+58),"")</f>
        <v/>
      </c>
      <c r="BX189" s="20" t="n"/>
      <c r="BY189" s="20" t="n"/>
    </row>
    <row r="190">
      <c r="A190" s="27">
        <f>IF($D190="","",COUNTA($D$11:$D190))</f>
        <v/>
      </c>
      <c r="B190" s="27">
        <f>IF($BX190&lt;&gt;"",$BX190,IF($D190="","",IFERROR(INDEX('BAZA PRAC'!$A$4:$A$61,MATCH($D190,'BAZA PRAC'!$D$4:$D$61,0)),"")))</f>
        <v/>
      </c>
      <c r="C190" s="20" t="n"/>
      <c r="D190" s="21" t="n"/>
      <c r="E190" s="27">
        <f>IF($BY190&lt;&gt;"",$BY190,IF($D190="","",IFERROR(INDEX('BAZA PRAC'!$E$4:$E$61,MATCH($D190,'BAZA PRAC'!$D$4:$D$61,0)),"")))</f>
        <v/>
      </c>
      <c r="F190" s="22" t="n"/>
      <c r="G190" s="23" t="n"/>
      <c r="H190" s="23" t="n"/>
      <c r="I190" s="23" t="n"/>
      <c r="J190" s="28">
        <f>IF($D190="","",N(G190)+N(H190)+N(I190))</f>
        <v/>
      </c>
      <c r="K190" s="28">
        <f>IF($D190="","",N(F190)*J190)</f>
        <v/>
      </c>
      <c r="L190" s="25" t="n"/>
      <c r="M190" s="28">
        <f>IF($D190="","",K190*(1-N(L190)))</f>
        <v/>
      </c>
      <c r="N190" s="21" t="n"/>
      <c r="P190" s="26">
        <f>IFERROR(VLOOKUP($C190,USTAWIENIA!$E$2:$H$8,3,FALSE),4)</f>
        <v/>
      </c>
      <c r="Q190" s="26">
        <f>IFERROR(VLOOKUP($C190,USTAWIENIA!$E$2:$H$8,4,FALSE),58)</f>
        <v/>
      </c>
      <c r="R190" s="26">
        <f>IF(1&lt;=$Q190,INDEX('BAZA PRAC'!$D$4:$D$61,$P190-4+1),"")</f>
        <v/>
      </c>
      <c r="S190" s="26">
        <f>IF(2&lt;=$Q190,INDEX('BAZA PRAC'!$D$4:$D$61,$P190-4+2),"")</f>
        <v/>
      </c>
      <c r="T190" s="26">
        <f>IF(3&lt;=$Q190,INDEX('BAZA PRAC'!$D$4:$D$61,$P190-4+3),"")</f>
        <v/>
      </c>
      <c r="U190" s="26">
        <f>IF(4&lt;=$Q190,INDEX('BAZA PRAC'!$D$4:$D$61,$P190-4+4),"")</f>
        <v/>
      </c>
      <c r="V190" s="26">
        <f>IF(5&lt;=$Q190,INDEX('BAZA PRAC'!$D$4:$D$61,$P190-4+5),"")</f>
        <v/>
      </c>
      <c r="W190" s="26">
        <f>IF(6&lt;=$Q190,INDEX('BAZA PRAC'!$D$4:$D$61,$P190-4+6),"")</f>
        <v/>
      </c>
      <c r="X190" s="26">
        <f>IF(7&lt;=$Q190,INDEX('BAZA PRAC'!$D$4:$D$61,$P190-4+7),"")</f>
        <v/>
      </c>
      <c r="Y190" s="26">
        <f>IF(8&lt;=$Q190,INDEX('BAZA PRAC'!$D$4:$D$61,$P190-4+8),"")</f>
        <v/>
      </c>
      <c r="Z190" s="26">
        <f>IF(9&lt;=$Q190,INDEX('BAZA PRAC'!$D$4:$D$61,$P190-4+9),"")</f>
        <v/>
      </c>
      <c r="AA190" s="26">
        <f>IF(10&lt;=$Q190,INDEX('BAZA PRAC'!$D$4:$D$61,$P190-4+10),"")</f>
        <v/>
      </c>
      <c r="AB190" s="26">
        <f>IF(11&lt;=$Q190,INDEX('BAZA PRAC'!$D$4:$D$61,$P190-4+11),"")</f>
        <v/>
      </c>
      <c r="AC190" s="26">
        <f>IF(12&lt;=$Q190,INDEX('BAZA PRAC'!$D$4:$D$61,$P190-4+12),"")</f>
        <v/>
      </c>
      <c r="AD190" s="26">
        <f>IF(13&lt;=$Q190,INDEX('BAZA PRAC'!$D$4:$D$61,$P190-4+13),"")</f>
        <v/>
      </c>
      <c r="AE190" s="26">
        <f>IF(14&lt;=$Q190,INDEX('BAZA PRAC'!$D$4:$D$61,$P190-4+14),"")</f>
        <v/>
      </c>
      <c r="AF190" s="26">
        <f>IF(15&lt;=$Q190,INDEX('BAZA PRAC'!$D$4:$D$61,$P190-4+15),"")</f>
        <v/>
      </c>
      <c r="AG190" s="26">
        <f>IF(16&lt;=$Q190,INDEX('BAZA PRAC'!$D$4:$D$61,$P190-4+16),"")</f>
        <v/>
      </c>
      <c r="AH190" s="26">
        <f>IF(17&lt;=$Q190,INDEX('BAZA PRAC'!$D$4:$D$61,$P190-4+17),"")</f>
        <v/>
      </c>
      <c r="AI190" s="26">
        <f>IF(18&lt;=$Q190,INDEX('BAZA PRAC'!$D$4:$D$61,$P190-4+18),"")</f>
        <v/>
      </c>
      <c r="AJ190" s="26">
        <f>IF(19&lt;=$Q190,INDEX('BAZA PRAC'!$D$4:$D$61,$P190-4+19),"")</f>
        <v/>
      </c>
      <c r="AK190" s="26">
        <f>IF(20&lt;=$Q190,INDEX('BAZA PRAC'!$D$4:$D$61,$P190-4+20),"")</f>
        <v/>
      </c>
      <c r="AL190" s="26">
        <f>IF(21&lt;=$Q190,INDEX('BAZA PRAC'!$D$4:$D$61,$P190-4+21),"")</f>
        <v/>
      </c>
      <c r="AM190" s="26">
        <f>IF(22&lt;=$Q190,INDEX('BAZA PRAC'!$D$4:$D$61,$P190-4+22),"")</f>
        <v/>
      </c>
      <c r="AN190" s="26">
        <f>IF(23&lt;=$Q190,INDEX('BAZA PRAC'!$D$4:$D$61,$P190-4+23),"")</f>
        <v/>
      </c>
      <c r="AO190" s="26">
        <f>IF(24&lt;=$Q190,INDEX('BAZA PRAC'!$D$4:$D$61,$P190-4+24),"")</f>
        <v/>
      </c>
      <c r="AP190" s="26">
        <f>IF(25&lt;=$Q190,INDEX('BAZA PRAC'!$D$4:$D$61,$P190-4+25),"")</f>
        <v/>
      </c>
      <c r="AQ190" s="26">
        <f>IF(26&lt;=$Q190,INDEX('BAZA PRAC'!$D$4:$D$61,$P190-4+26),"")</f>
        <v/>
      </c>
      <c r="AR190" s="26">
        <f>IF(27&lt;=$Q190,INDEX('BAZA PRAC'!$D$4:$D$61,$P190-4+27),"")</f>
        <v/>
      </c>
      <c r="AS190" s="26">
        <f>IF(28&lt;=$Q190,INDEX('BAZA PRAC'!$D$4:$D$61,$P190-4+28),"")</f>
        <v/>
      </c>
      <c r="AT190" s="26">
        <f>IF(29&lt;=$Q190,INDEX('BAZA PRAC'!$D$4:$D$61,$P190-4+29),"")</f>
        <v/>
      </c>
      <c r="AU190" s="26">
        <f>IF(30&lt;=$Q190,INDEX('BAZA PRAC'!$D$4:$D$61,$P190-4+30),"")</f>
        <v/>
      </c>
      <c r="AV190" s="26">
        <f>IF(31&lt;=$Q190,INDEX('BAZA PRAC'!$D$4:$D$61,$P190-4+31),"")</f>
        <v/>
      </c>
      <c r="AW190" s="26">
        <f>IF(32&lt;=$Q190,INDEX('BAZA PRAC'!$D$4:$D$61,$P190-4+32),"")</f>
        <v/>
      </c>
      <c r="AX190" s="26">
        <f>IF(33&lt;=$Q190,INDEX('BAZA PRAC'!$D$4:$D$61,$P190-4+33),"")</f>
        <v/>
      </c>
      <c r="AY190" s="26">
        <f>IF(34&lt;=$Q190,INDEX('BAZA PRAC'!$D$4:$D$61,$P190-4+34),"")</f>
        <v/>
      </c>
      <c r="AZ190" s="26">
        <f>IF(35&lt;=$Q190,INDEX('BAZA PRAC'!$D$4:$D$61,$P190-4+35),"")</f>
        <v/>
      </c>
      <c r="BA190" s="26">
        <f>IF(36&lt;=$Q190,INDEX('BAZA PRAC'!$D$4:$D$61,$P190-4+36),"")</f>
        <v/>
      </c>
      <c r="BB190" s="26">
        <f>IF(37&lt;=$Q190,INDEX('BAZA PRAC'!$D$4:$D$61,$P190-4+37),"")</f>
        <v/>
      </c>
      <c r="BC190" s="26">
        <f>IF(38&lt;=$Q190,INDEX('BAZA PRAC'!$D$4:$D$61,$P190-4+38),"")</f>
        <v/>
      </c>
      <c r="BD190" s="26">
        <f>IF(39&lt;=$Q190,INDEX('BAZA PRAC'!$D$4:$D$61,$P190-4+39),"")</f>
        <v/>
      </c>
      <c r="BE190" s="26">
        <f>IF(40&lt;=$Q190,INDEX('BAZA PRAC'!$D$4:$D$61,$P190-4+40),"")</f>
        <v/>
      </c>
      <c r="BF190" s="26">
        <f>IF(41&lt;=$Q190,INDEX('BAZA PRAC'!$D$4:$D$61,$P190-4+41),"")</f>
        <v/>
      </c>
      <c r="BG190" s="26">
        <f>IF(42&lt;=$Q190,INDEX('BAZA PRAC'!$D$4:$D$61,$P190-4+42),"")</f>
        <v/>
      </c>
      <c r="BH190" s="26">
        <f>IF(43&lt;=$Q190,INDEX('BAZA PRAC'!$D$4:$D$61,$P190-4+43),"")</f>
        <v/>
      </c>
      <c r="BI190" s="26">
        <f>IF(44&lt;=$Q190,INDEX('BAZA PRAC'!$D$4:$D$61,$P190-4+44),"")</f>
        <v/>
      </c>
      <c r="BJ190" s="26">
        <f>IF(45&lt;=$Q190,INDEX('BAZA PRAC'!$D$4:$D$61,$P190-4+45),"")</f>
        <v/>
      </c>
      <c r="BK190" s="26">
        <f>IF(46&lt;=$Q190,INDEX('BAZA PRAC'!$D$4:$D$61,$P190-4+46),"")</f>
        <v/>
      </c>
      <c r="BL190" s="26">
        <f>IF(47&lt;=$Q190,INDEX('BAZA PRAC'!$D$4:$D$61,$P190-4+47),"")</f>
        <v/>
      </c>
      <c r="BM190" s="26">
        <f>IF(48&lt;=$Q190,INDEX('BAZA PRAC'!$D$4:$D$61,$P190-4+48),"")</f>
        <v/>
      </c>
      <c r="BN190" s="26">
        <f>IF(49&lt;=$Q190,INDEX('BAZA PRAC'!$D$4:$D$61,$P190-4+49),"")</f>
        <v/>
      </c>
      <c r="BO190" s="26">
        <f>IF(50&lt;=$Q190,INDEX('BAZA PRAC'!$D$4:$D$61,$P190-4+50),"")</f>
        <v/>
      </c>
      <c r="BP190" s="26">
        <f>IF(51&lt;=$Q190,INDEX('BAZA PRAC'!$D$4:$D$61,$P190-4+51),"")</f>
        <v/>
      </c>
      <c r="BQ190" s="26">
        <f>IF(52&lt;=$Q190,INDEX('BAZA PRAC'!$D$4:$D$61,$P190-4+52),"")</f>
        <v/>
      </c>
      <c r="BR190" s="26">
        <f>IF(53&lt;=$Q190,INDEX('BAZA PRAC'!$D$4:$D$61,$P190-4+53),"")</f>
        <v/>
      </c>
      <c r="BS190" s="26">
        <f>IF(54&lt;=$Q190,INDEX('BAZA PRAC'!$D$4:$D$61,$P190-4+54),"")</f>
        <v/>
      </c>
      <c r="BT190" s="26">
        <f>IF(55&lt;=$Q190,INDEX('BAZA PRAC'!$D$4:$D$61,$P190-4+55),"")</f>
        <v/>
      </c>
      <c r="BU190" s="26">
        <f>IF(56&lt;=$Q190,INDEX('BAZA PRAC'!$D$4:$D$61,$P190-4+56),"")</f>
        <v/>
      </c>
      <c r="BV190" s="26">
        <f>IF(57&lt;=$Q190,INDEX('BAZA PRAC'!$D$4:$D$61,$P190-4+57),"")</f>
        <v/>
      </c>
      <c r="BW190" s="26">
        <f>IF(58&lt;=$Q190,INDEX('BAZA PRAC'!$D$4:$D$61,$P190-4+58),"")</f>
        <v/>
      </c>
      <c r="BX190" s="20" t="n"/>
      <c r="BY190" s="20" t="n"/>
    </row>
    <row r="191">
      <c r="A191" s="19">
        <f>IF($D191="","",COUNTA($D$11:$D191))</f>
        <v/>
      </c>
      <c r="B191" s="19">
        <f>IF($BX191&lt;&gt;"",$BX191,IF($D191="","",IFERROR(INDEX('BAZA PRAC'!$A$4:$A$61,MATCH($D191,'BAZA PRAC'!$D$4:$D$61,0)),"")))</f>
        <v/>
      </c>
      <c r="C191" s="20" t="n"/>
      <c r="D191" s="21" t="n"/>
      <c r="E191" s="19">
        <f>IF($BY191&lt;&gt;"",$BY191,IF($D191="","",IFERROR(INDEX('BAZA PRAC'!$E$4:$E$61,MATCH($D191,'BAZA PRAC'!$D$4:$D$61,0)),"")))</f>
        <v/>
      </c>
      <c r="F191" s="22" t="n"/>
      <c r="G191" s="23" t="n"/>
      <c r="H191" s="23" t="n"/>
      <c r="I191" s="23" t="n"/>
      <c r="J191" s="24">
        <f>IF($D191="","",N(G191)+N(H191)+N(I191))</f>
        <v/>
      </c>
      <c r="K191" s="24">
        <f>IF($D191="","",N(F191)*J191)</f>
        <v/>
      </c>
      <c r="L191" s="25" t="n"/>
      <c r="M191" s="24">
        <f>IF($D191="","",K191*(1-N(L191)))</f>
        <v/>
      </c>
      <c r="N191" s="21" t="n"/>
      <c r="P191" s="26">
        <f>IFERROR(VLOOKUP($C191,USTAWIENIA!$E$2:$H$8,3,FALSE),4)</f>
        <v/>
      </c>
      <c r="Q191" s="26">
        <f>IFERROR(VLOOKUP($C191,USTAWIENIA!$E$2:$H$8,4,FALSE),58)</f>
        <v/>
      </c>
      <c r="R191" s="26">
        <f>IF(1&lt;=$Q191,INDEX('BAZA PRAC'!$D$4:$D$61,$P191-4+1),"")</f>
        <v/>
      </c>
      <c r="S191" s="26">
        <f>IF(2&lt;=$Q191,INDEX('BAZA PRAC'!$D$4:$D$61,$P191-4+2),"")</f>
        <v/>
      </c>
      <c r="T191" s="26">
        <f>IF(3&lt;=$Q191,INDEX('BAZA PRAC'!$D$4:$D$61,$P191-4+3),"")</f>
        <v/>
      </c>
      <c r="U191" s="26">
        <f>IF(4&lt;=$Q191,INDEX('BAZA PRAC'!$D$4:$D$61,$P191-4+4),"")</f>
        <v/>
      </c>
      <c r="V191" s="26">
        <f>IF(5&lt;=$Q191,INDEX('BAZA PRAC'!$D$4:$D$61,$P191-4+5),"")</f>
        <v/>
      </c>
      <c r="W191" s="26">
        <f>IF(6&lt;=$Q191,INDEX('BAZA PRAC'!$D$4:$D$61,$P191-4+6),"")</f>
        <v/>
      </c>
      <c r="X191" s="26">
        <f>IF(7&lt;=$Q191,INDEX('BAZA PRAC'!$D$4:$D$61,$P191-4+7),"")</f>
        <v/>
      </c>
      <c r="Y191" s="26">
        <f>IF(8&lt;=$Q191,INDEX('BAZA PRAC'!$D$4:$D$61,$P191-4+8),"")</f>
        <v/>
      </c>
      <c r="Z191" s="26">
        <f>IF(9&lt;=$Q191,INDEX('BAZA PRAC'!$D$4:$D$61,$P191-4+9),"")</f>
        <v/>
      </c>
      <c r="AA191" s="26">
        <f>IF(10&lt;=$Q191,INDEX('BAZA PRAC'!$D$4:$D$61,$P191-4+10),"")</f>
        <v/>
      </c>
      <c r="AB191" s="26">
        <f>IF(11&lt;=$Q191,INDEX('BAZA PRAC'!$D$4:$D$61,$P191-4+11),"")</f>
        <v/>
      </c>
      <c r="AC191" s="26">
        <f>IF(12&lt;=$Q191,INDEX('BAZA PRAC'!$D$4:$D$61,$P191-4+12),"")</f>
        <v/>
      </c>
      <c r="AD191" s="26">
        <f>IF(13&lt;=$Q191,INDEX('BAZA PRAC'!$D$4:$D$61,$P191-4+13),"")</f>
        <v/>
      </c>
      <c r="AE191" s="26">
        <f>IF(14&lt;=$Q191,INDEX('BAZA PRAC'!$D$4:$D$61,$P191-4+14),"")</f>
        <v/>
      </c>
      <c r="AF191" s="26">
        <f>IF(15&lt;=$Q191,INDEX('BAZA PRAC'!$D$4:$D$61,$P191-4+15),"")</f>
        <v/>
      </c>
      <c r="AG191" s="26">
        <f>IF(16&lt;=$Q191,INDEX('BAZA PRAC'!$D$4:$D$61,$P191-4+16),"")</f>
        <v/>
      </c>
      <c r="AH191" s="26">
        <f>IF(17&lt;=$Q191,INDEX('BAZA PRAC'!$D$4:$D$61,$P191-4+17),"")</f>
        <v/>
      </c>
      <c r="AI191" s="26">
        <f>IF(18&lt;=$Q191,INDEX('BAZA PRAC'!$D$4:$D$61,$P191-4+18),"")</f>
        <v/>
      </c>
      <c r="AJ191" s="26">
        <f>IF(19&lt;=$Q191,INDEX('BAZA PRAC'!$D$4:$D$61,$P191-4+19),"")</f>
        <v/>
      </c>
      <c r="AK191" s="26">
        <f>IF(20&lt;=$Q191,INDEX('BAZA PRAC'!$D$4:$D$61,$P191-4+20),"")</f>
        <v/>
      </c>
      <c r="AL191" s="26">
        <f>IF(21&lt;=$Q191,INDEX('BAZA PRAC'!$D$4:$D$61,$P191-4+21),"")</f>
        <v/>
      </c>
      <c r="AM191" s="26">
        <f>IF(22&lt;=$Q191,INDEX('BAZA PRAC'!$D$4:$D$61,$P191-4+22),"")</f>
        <v/>
      </c>
      <c r="AN191" s="26">
        <f>IF(23&lt;=$Q191,INDEX('BAZA PRAC'!$D$4:$D$61,$P191-4+23),"")</f>
        <v/>
      </c>
      <c r="AO191" s="26">
        <f>IF(24&lt;=$Q191,INDEX('BAZA PRAC'!$D$4:$D$61,$P191-4+24),"")</f>
        <v/>
      </c>
      <c r="AP191" s="26">
        <f>IF(25&lt;=$Q191,INDEX('BAZA PRAC'!$D$4:$D$61,$P191-4+25),"")</f>
        <v/>
      </c>
      <c r="AQ191" s="26">
        <f>IF(26&lt;=$Q191,INDEX('BAZA PRAC'!$D$4:$D$61,$P191-4+26),"")</f>
        <v/>
      </c>
      <c r="AR191" s="26">
        <f>IF(27&lt;=$Q191,INDEX('BAZA PRAC'!$D$4:$D$61,$P191-4+27),"")</f>
        <v/>
      </c>
      <c r="AS191" s="26">
        <f>IF(28&lt;=$Q191,INDEX('BAZA PRAC'!$D$4:$D$61,$P191-4+28),"")</f>
        <v/>
      </c>
      <c r="AT191" s="26">
        <f>IF(29&lt;=$Q191,INDEX('BAZA PRAC'!$D$4:$D$61,$P191-4+29),"")</f>
        <v/>
      </c>
      <c r="AU191" s="26">
        <f>IF(30&lt;=$Q191,INDEX('BAZA PRAC'!$D$4:$D$61,$P191-4+30),"")</f>
        <v/>
      </c>
      <c r="AV191" s="26">
        <f>IF(31&lt;=$Q191,INDEX('BAZA PRAC'!$D$4:$D$61,$P191-4+31),"")</f>
        <v/>
      </c>
      <c r="AW191" s="26">
        <f>IF(32&lt;=$Q191,INDEX('BAZA PRAC'!$D$4:$D$61,$P191-4+32),"")</f>
        <v/>
      </c>
      <c r="AX191" s="26">
        <f>IF(33&lt;=$Q191,INDEX('BAZA PRAC'!$D$4:$D$61,$P191-4+33),"")</f>
        <v/>
      </c>
      <c r="AY191" s="26">
        <f>IF(34&lt;=$Q191,INDEX('BAZA PRAC'!$D$4:$D$61,$P191-4+34),"")</f>
        <v/>
      </c>
      <c r="AZ191" s="26">
        <f>IF(35&lt;=$Q191,INDEX('BAZA PRAC'!$D$4:$D$61,$P191-4+35),"")</f>
        <v/>
      </c>
      <c r="BA191" s="26">
        <f>IF(36&lt;=$Q191,INDEX('BAZA PRAC'!$D$4:$D$61,$P191-4+36),"")</f>
        <v/>
      </c>
      <c r="BB191" s="26">
        <f>IF(37&lt;=$Q191,INDEX('BAZA PRAC'!$D$4:$D$61,$P191-4+37),"")</f>
        <v/>
      </c>
      <c r="BC191" s="26">
        <f>IF(38&lt;=$Q191,INDEX('BAZA PRAC'!$D$4:$D$61,$P191-4+38),"")</f>
        <v/>
      </c>
      <c r="BD191" s="26">
        <f>IF(39&lt;=$Q191,INDEX('BAZA PRAC'!$D$4:$D$61,$P191-4+39),"")</f>
        <v/>
      </c>
      <c r="BE191" s="26">
        <f>IF(40&lt;=$Q191,INDEX('BAZA PRAC'!$D$4:$D$61,$P191-4+40),"")</f>
        <v/>
      </c>
      <c r="BF191" s="26">
        <f>IF(41&lt;=$Q191,INDEX('BAZA PRAC'!$D$4:$D$61,$P191-4+41),"")</f>
        <v/>
      </c>
      <c r="BG191" s="26">
        <f>IF(42&lt;=$Q191,INDEX('BAZA PRAC'!$D$4:$D$61,$P191-4+42),"")</f>
        <v/>
      </c>
      <c r="BH191" s="26">
        <f>IF(43&lt;=$Q191,INDEX('BAZA PRAC'!$D$4:$D$61,$P191-4+43),"")</f>
        <v/>
      </c>
      <c r="BI191" s="26">
        <f>IF(44&lt;=$Q191,INDEX('BAZA PRAC'!$D$4:$D$61,$P191-4+44),"")</f>
        <v/>
      </c>
      <c r="BJ191" s="26">
        <f>IF(45&lt;=$Q191,INDEX('BAZA PRAC'!$D$4:$D$61,$P191-4+45),"")</f>
        <v/>
      </c>
      <c r="BK191" s="26">
        <f>IF(46&lt;=$Q191,INDEX('BAZA PRAC'!$D$4:$D$61,$P191-4+46),"")</f>
        <v/>
      </c>
      <c r="BL191" s="26">
        <f>IF(47&lt;=$Q191,INDEX('BAZA PRAC'!$D$4:$D$61,$P191-4+47),"")</f>
        <v/>
      </c>
      <c r="BM191" s="26">
        <f>IF(48&lt;=$Q191,INDEX('BAZA PRAC'!$D$4:$D$61,$P191-4+48),"")</f>
        <v/>
      </c>
      <c r="BN191" s="26">
        <f>IF(49&lt;=$Q191,INDEX('BAZA PRAC'!$D$4:$D$61,$P191-4+49),"")</f>
        <v/>
      </c>
      <c r="BO191" s="26">
        <f>IF(50&lt;=$Q191,INDEX('BAZA PRAC'!$D$4:$D$61,$P191-4+50),"")</f>
        <v/>
      </c>
      <c r="BP191" s="26">
        <f>IF(51&lt;=$Q191,INDEX('BAZA PRAC'!$D$4:$D$61,$P191-4+51),"")</f>
        <v/>
      </c>
      <c r="BQ191" s="26">
        <f>IF(52&lt;=$Q191,INDEX('BAZA PRAC'!$D$4:$D$61,$P191-4+52),"")</f>
        <v/>
      </c>
      <c r="BR191" s="26">
        <f>IF(53&lt;=$Q191,INDEX('BAZA PRAC'!$D$4:$D$61,$P191-4+53),"")</f>
        <v/>
      </c>
      <c r="BS191" s="26">
        <f>IF(54&lt;=$Q191,INDEX('BAZA PRAC'!$D$4:$D$61,$P191-4+54),"")</f>
        <v/>
      </c>
      <c r="BT191" s="26">
        <f>IF(55&lt;=$Q191,INDEX('BAZA PRAC'!$D$4:$D$61,$P191-4+55),"")</f>
        <v/>
      </c>
      <c r="BU191" s="26">
        <f>IF(56&lt;=$Q191,INDEX('BAZA PRAC'!$D$4:$D$61,$P191-4+56),"")</f>
        <v/>
      </c>
      <c r="BV191" s="26">
        <f>IF(57&lt;=$Q191,INDEX('BAZA PRAC'!$D$4:$D$61,$P191-4+57),"")</f>
        <v/>
      </c>
      <c r="BW191" s="26">
        <f>IF(58&lt;=$Q191,INDEX('BAZA PRAC'!$D$4:$D$61,$P191-4+58),"")</f>
        <v/>
      </c>
      <c r="BX191" s="20" t="n"/>
      <c r="BY191" s="20" t="n"/>
    </row>
    <row r="192">
      <c r="A192" s="27">
        <f>IF($D192="","",COUNTA($D$11:$D192))</f>
        <v/>
      </c>
      <c r="B192" s="27">
        <f>IF($BX192&lt;&gt;"",$BX192,IF($D192="","",IFERROR(INDEX('BAZA PRAC'!$A$4:$A$61,MATCH($D192,'BAZA PRAC'!$D$4:$D$61,0)),"")))</f>
        <v/>
      </c>
      <c r="C192" s="20" t="n"/>
      <c r="D192" s="21" t="n"/>
      <c r="E192" s="27">
        <f>IF($BY192&lt;&gt;"",$BY192,IF($D192="","",IFERROR(INDEX('BAZA PRAC'!$E$4:$E$61,MATCH($D192,'BAZA PRAC'!$D$4:$D$61,0)),"")))</f>
        <v/>
      </c>
      <c r="F192" s="22" t="n"/>
      <c r="G192" s="23" t="n"/>
      <c r="H192" s="23" t="n"/>
      <c r="I192" s="23" t="n"/>
      <c r="J192" s="28">
        <f>IF($D192="","",N(G192)+N(H192)+N(I192))</f>
        <v/>
      </c>
      <c r="K192" s="28">
        <f>IF($D192="","",N(F192)*J192)</f>
        <v/>
      </c>
      <c r="L192" s="25" t="n"/>
      <c r="M192" s="28">
        <f>IF($D192="","",K192*(1-N(L192)))</f>
        <v/>
      </c>
      <c r="N192" s="21" t="n"/>
      <c r="P192" s="26">
        <f>IFERROR(VLOOKUP($C192,USTAWIENIA!$E$2:$H$8,3,FALSE),4)</f>
        <v/>
      </c>
      <c r="Q192" s="26">
        <f>IFERROR(VLOOKUP($C192,USTAWIENIA!$E$2:$H$8,4,FALSE),58)</f>
        <v/>
      </c>
      <c r="R192" s="26">
        <f>IF(1&lt;=$Q192,INDEX('BAZA PRAC'!$D$4:$D$61,$P192-4+1),"")</f>
        <v/>
      </c>
      <c r="S192" s="26">
        <f>IF(2&lt;=$Q192,INDEX('BAZA PRAC'!$D$4:$D$61,$P192-4+2),"")</f>
        <v/>
      </c>
      <c r="T192" s="26">
        <f>IF(3&lt;=$Q192,INDEX('BAZA PRAC'!$D$4:$D$61,$P192-4+3),"")</f>
        <v/>
      </c>
      <c r="U192" s="26">
        <f>IF(4&lt;=$Q192,INDEX('BAZA PRAC'!$D$4:$D$61,$P192-4+4),"")</f>
        <v/>
      </c>
      <c r="V192" s="26">
        <f>IF(5&lt;=$Q192,INDEX('BAZA PRAC'!$D$4:$D$61,$P192-4+5),"")</f>
        <v/>
      </c>
      <c r="W192" s="26">
        <f>IF(6&lt;=$Q192,INDEX('BAZA PRAC'!$D$4:$D$61,$P192-4+6),"")</f>
        <v/>
      </c>
      <c r="X192" s="26">
        <f>IF(7&lt;=$Q192,INDEX('BAZA PRAC'!$D$4:$D$61,$P192-4+7),"")</f>
        <v/>
      </c>
      <c r="Y192" s="26">
        <f>IF(8&lt;=$Q192,INDEX('BAZA PRAC'!$D$4:$D$61,$P192-4+8),"")</f>
        <v/>
      </c>
      <c r="Z192" s="26">
        <f>IF(9&lt;=$Q192,INDEX('BAZA PRAC'!$D$4:$D$61,$P192-4+9),"")</f>
        <v/>
      </c>
      <c r="AA192" s="26">
        <f>IF(10&lt;=$Q192,INDEX('BAZA PRAC'!$D$4:$D$61,$P192-4+10),"")</f>
        <v/>
      </c>
      <c r="AB192" s="26">
        <f>IF(11&lt;=$Q192,INDEX('BAZA PRAC'!$D$4:$D$61,$P192-4+11),"")</f>
        <v/>
      </c>
      <c r="AC192" s="26">
        <f>IF(12&lt;=$Q192,INDEX('BAZA PRAC'!$D$4:$D$61,$P192-4+12),"")</f>
        <v/>
      </c>
      <c r="AD192" s="26">
        <f>IF(13&lt;=$Q192,INDEX('BAZA PRAC'!$D$4:$D$61,$P192-4+13),"")</f>
        <v/>
      </c>
      <c r="AE192" s="26">
        <f>IF(14&lt;=$Q192,INDEX('BAZA PRAC'!$D$4:$D$61,$P192-4+14),"")</f>
        <v/>
      </c>
      <c r="AF192" s="26">
        <f>IF(15&lt;=$Q192,INDEX('BAZA PRAC'!$D$4:$D$61,$P192-4+15),"")</f>
        <v/>
      </c>
      <c r="AG192" s="26">
        <f>IF(16&lt;=$Q192,INDEX('BAZA PRAC'!$D$4:$D$61,$P192-4+16),"")</f>
        <v/>
      </c>
      <c r="AH192" s="26">
        <f>IF(17&lt;=$Q192,INDEX('BAZA PRAC'!$D$4:$D$61,$P192-4+17),"")</f>
        <v/>
      </c>
      <c r="AI192" s="26">
        <f>IF(18&lt;=$Q192,INDEX('BAZA PRAC'!$D$4:$D$61,$P192-4+18),"")</f>
        <v/>
      </c>
      <c r="AJ192" s="26">
        <f>IF(19&lt;=$Q192,INDEX('BAZA PRAC'!$D$4:$D$61,$P192-4+19),"")</f>
        <v/>
      </c>
      <c r="AK192" s="26">
        <f>IF(20&lt;=$Q192,INDEX('BAZA PRAC'!$D$4:$D$61,$P192-4+20),"")</f>
        <v/>
      </c>
      <c r="AL192" s="26">
        <f>IF(21&lt;=$Q192,INDEX('BAZA PRAC'!$D$4:$D$61,$P192-4+21),"")</f>
        <v/>
      </c>
      <c r="AM192" s="26">
        <f>IF(22&lt;=$Q192,INDEX('BAZA PRAC'!$D$4:$D$61,$P192-4+22),"")</f>
        <v/>
      </c>
      <c r="AN192" s="26">
        <f>IF(23&lt;=$Q192,INDEX('BAZA PRAC'!$D$4:$D$61,$P192-4+23),"")</f>
        <v/>
      </c>
      <c r="AO192" s="26">
        <f>IF(24&lt;=$Q192,INDEX('BAZA PRAC'!$D$4:$D$61,$P192-4+24),"")</f>
        <v/>
      </c>
      <c r="AP192" s="26">
        <f>IF(25&lt;=$Q192,INDEX('BAZA PRAC'!$D$4:$D$61,$P192-4+25),"")</f>
        <v/>
      </c>
      <c r="AQ192" s="26">
        <f>IF(26&lt;=$Q192,INDEX('BAZA PRAC'!$D$4:$D$61,$P192-4+26),"")</f>
        <v/>
      </c>
      <c r="AR192" s="26">
        <f>IF(27&lt;=$Q192,INDEX('BAZA PRAC'!$D$4:$D$61,$P192-4+27),"")</f>
        <v/>
      </c>
      <c r="AS192" s="26">
        <f>IF(28&lt;=$Q192,INDEX('BAZA PRAC'!$D$4:$D$61,$P192-4+28),"")</f>
        <v/>
      </c>
      <c r="AT192" s="26">
        <f>IF(29&lt;=$Q192,INDEX('BAZA PRAC'!$D$4:$D$61,$P192-4+29),"")</f>
        <v/>
      </c>
      <c r="AU192" s="26">
        <f>IF(30&lt;=$Q192,INDEX('BAZA PRAC'!$D$4:$D$61,$P192-4+30),"")</f>
        <v/>
      </c>
      <c r="AV192" s="26">
        <f>IF(31&lt;=$Q192,INDEX('BAZA PRAC'!$D$4:$D$61,$P192-4+31),"")</f>
        <v/>
      </c>
      <c r="AW192" s="26">
        <f>IF(32&lt;=$Q192,INDEX('BAZA PRAC'!$D$4:$D$61,$P192-4+32),"")</f>
        <v/>
      </c>
      <c r="AX192" s="26">
        <f>IF(33&lt;=$Q192,INDEX('BAZA PRAC'!$D$4:$D$61,$P192-4+33),"")</f>
        <v/>
      </c>
      <c r="AY192" s="26">
        <f>IF(34&lt;=$Q192,INDEX('BAZA PRAC'!$D$4:$D$61,$P192-4+34),"")</f>
        <v/>
      </c>
      <c r="AZ192" s="26">
        <f>IF(35&lt;=$Q192,INDEX('BAZA PRAC'!$D$4:$D$61,$P192-4+35),"")</f>
        <v/>
      </c>
      <c r="BA192" s="26">
        <f>IF(36&lt;=$Q192,INDEX('BAZA PRAC'!$D$4:$D$61,$P192-4+36),"")</f>
        <v/>
      </c>
      <c r="BB192" s="26">
        <f>IF(37&lt;=$Q192,INDEX('BAZA PRAC'!$D$4:$D$61,$P192-4+37),"")</f>
        <v/>
      </c>
      <c r="BC192" s="26">
        <f>IF(38&lt;=$Q192,INDEX('BAZA PRAC'!$D$4:$D$61,$P192-4+38),"")</f>
        <v/>
      </c>
      <c r="BD192" s="26">
        <f>IF(39&lt;=$Q192,INDEX('BAZA PRAC'!$D$4:$D$61,$P192-4+39),"")</f>
        <v/>
      </c>
      <c r="BE192" s="26">
        <f>IF(40&lt;=$Q192,INDEX('BAZA PRAC'!$D$4:$D$61,$P192-4+40),"")</f>
        <v/>
      </c>
      <c r="BF192" s="26">
        <f>IF(41&lt;=$Q192,INDEX('BAZA PRAC'!$D$4:$D$61,$P192-4+41),"")</f>
        <v/>
      </c>
      <c r="BG192" s="26">
        <f>IF(42&lt;=$Q192,INDEX('BAZA PRAC'!$D$4:$D$61,$P192-4+42),"")</f>
        <v/>
      </c>
      <c r="BH192" s="26">
        <f>IF(43&lt;=$Q192,INDEX('BAZA PRAC'!$D$4:$D$61,$P192-4+43),"")</f>
        <v/>
      </c>
      <c r="BI192" s="26">
        <f>IF(44&lt;=$Q192,INDEX('BAZA PRAC'!$D$4:$D$61,$P192-4+44),"")</f>
        <v/>
      </c>
      <c r="BJ192" s="26">
        <f>IF(45&lt;=$Q192,INDEX('BAZA PRAC'!$D$4:$D$61,$P192-4+45),"")</f>
        <v/>
      </c>
      <c r="BK192" s="26">
        <f>IF(46&lt;=$Q192,INDEX('BAZA PRAC'!$D$4:$D$61,$P192-4+46),"")</f>
        <v/>
      </c>
      <c r="BL192" s="26">
        <f>IF(47&lt;=$Q192,INDEX('BAZA PRAC'!$D$4:$D$61,$P192-4+47),"")</f>
        <v/>
      </c>
      <c r="BM192" s="26">
        <f>IF(48&lt;=$Q192,INDEX('BAZA PRAC'!$D$4:$D$61,$P192-4+48),"")</f>
        <v/>
      </c>
      <c r="BN192" s="26">
        <f>IF(49&lt;=$Q192,INDEX('BAZA PRAC'!$D$4:$D$61,$P192-4+49),"")</f>
        <v/>
      </c>
      <c r="BO192" s="26">
        <f>IF(50&lt;=$Q192,INDEX('BAZA PRAC'!$D$4:$D$61,$P192-4+50),"")</f>
        <v/>
      </c>
      <c r="BP192" s="26">
        <f>IF(51&lt;=$Q192,INDEX('BAZA PRAC'!$D$4:$D$61,$P192-4+51),"")</f>
        <v/>
      </c>
      <c r="BQ192" s="26">
        <f>IF(52&lt;=$Q192,INDEX('BAZA PRAC'!$D$4:$D$61,$P192-4+52),"")</f>
        <v/>
      </c>
      <c r="BR192" s="26">
        <f>IF(53&lt;=$Q192,INDEX('BAZA PRAC'!$D$4:$D$61,$P192-4+53),"")</f>
        <v/>
      </c>
      <c r="BS192" s="26">
        <f>IF(54&lt;=$Q192,INDEX('BAZA PRAC'!$D$4:$D$61,$P192-4+54),"")</f>
        <v/>
      </c>
      <c r="BT192" s="26">
        <f>IF(55&lt;=$Q192,INDEX('BAZA PRAC'!$D$4:$D$61,$P192-4+55),"")</f>
        <v/>
      </c>
      <c r="BU192" s="26">
        <f>IF(56&lt;=$Q192,INDEX('BAZA PRAC'!$D$4:$D$61,$P192-4+56),"")</f>
        <v/>
      </c>
      <c r="BV192" s="26">
        <f>IF(57&lt;=$Q192,INDEX('BAZA PRAC'!$D$4:$D$61,$P192-4+57),"")</f>
        <v/>
      </c>
      <c r="BW192" s="26">
        <f>IF(58&lt;=$Q192,INDEX('BAZA PRAC'!$D$4:$D$61,$P192-4+58),"")</f>
        <v/>
      </c>
      <c r="BX192" s="20" t="n"/>
      <c r="BY192" s="20" t="n"/>
    </row>
    <row r="193">
      <c r="A193" s="19">
        <f>IF($D193="","",COUNTA($D$11:$D193))</f>
        <v/>
      </c>
      <c r="B193" s="19">
        <f>IF($BX193&lt;&gt;"",$BX193,IF($D193="","",IFERROR(INDEX('BAZA PRAC'!$A$4:$A$61,MATCH($D193,'BAZA PRAC'!$D$4:$D$61,0)),"")))</f>
        <v/>
      </c>
      <c r="C193" s="20" t="n"/>
      <c r="D193" s="21" t="n"/>
      <c r="E193" s="19">
        <f>IF($BY193&lt;&gt;"",$BY193,IF($D193="","",IFERROR(INDEX('BAZA PRAC'!$E$4:$E$61,MATCH($D193,'BAZA PRAC'!$D$4:$D$61,0)),"")))</f>
        <v/>
      </c>
      <c r="F193" s="22" t="n"/>
      <c r="G193" s="23" t="n"/>
      <c r="H193" s="23" t="n"/>
      <c r="I193" s="23" t="n"/>
      <c r="J193" s="24">
        <f>IF($D193="","",N(G193)+N(H193)+N(I193))</f>
        <v/>
      </c>
      <c r="K193" s="24">
        <f>IF($D193="","",N(F193)*J193)</f>
        <v/>
      </c>
      <c r="L193" s="25" t="n"/>
      <c r="M193" s="24">
        <f>IF($D193="","",K193*(1-N(L193)))</f>
        <v/>
      </c>
      <c r="N193" s="21" t="n"/>
      <c r="P193" s="26">
        <f>IFERROR(VLOOKUP($C193,USTAWIENIA!$E$2:$H$8,3,FALSE),4)</f>
        <v/>
      </c>
      <c r="Q193" s="26">
        <f>IFERROR(VLOOKUP($C193,USTAWIENIA!$E$2:$H$8,4,FALSE),58)</f>
        <v/>
      </c>
      <c r="R193" s="26">
        <f>IF(1&lt;=$Q193,INDEX('BAZA PRAC'!$D$4:$D$61,$P193-4+1),"")</f>
        <v/>
      </c>
      <c r="S193" s="26">
        <f>IF(2&lt;=$Q193,INDEX('BAZA PRAC'!$D$4:$D$61,$P193-4+2),"")</f>
        <v/>
      </c>
      <c r="T193" s="26">
        <f>IF(3&lt;=$Q193,INDEX('BAZA PRAC'!$D$4:$D$61,$P193-4+3),"")</f>
        <v/>
      </c>
      <c r="U193" s="26">
        <f>IF(4&lt;=$Q193,INDEX('BAZA PRAC'!$D$4:$D$61,$P193-4+4),"")</f>
        <v/>
      </c>
      <c r="V193" s="26">
        <f>IF(5&lt;=$Q193,INDEX('BAZA PRAC'!$D$4:$D$61,$P193-4+5),"")</f>
        <v/>
      </c>
      <c r="W193" s="26">
        <f>IF(6&lt;=$Q193,INDEX('BAZA PRAC'!$D$4:$D$61,$P193-4+6),"")</f>
        <v/>
      </c>
      <c r="X193" s="26">
        <f>IF(7&lt;=$Q193,INDEX('BAZA PRAC'!$D$4:$D$61,$P193-4+7),"")</f>
        <v/>
      </c>
      <c r="Y193" s="26">
        <f>IF(8&lt;=$Q193,INDEX('BAZA PRAC'!$D$4:$D$61,$P193-4+8),"")</f>
        <v/>
      </c>
      <c r="Z193" s="26">
        <f>IF(9&lt;=$Q193,INDEX('BAZA PRAC'!$D$4:$D$61,$P193-4+9),"")</f>
        <v/>
      </c>
      <c r="AA193" s="26">
        <f>IF(10&lt;=$Q193,INDEX('BAZA PRAC'!$D$4:$D$61,$P193-4+10),"")</f>
        <v/>
      </c>
      <c r="AB193" s="26">
        <f>IF(11&lt;=$Q193,INDEX('BAZA PRAC'!$D$4:$D$61,$P193-4+11),"")</f>
        <v/>
      </c>
      <c r="AC193" s="26">
        <f>IF(12&lt;=$Q193,INDEX('BAZA PRAC'!$D$4:$D$61,$P193-4+12),"")</f>
        <v/>
      </c>
      <c r="AD193" s="26">
        <f>IF(13&lt;=$Q193,INDEX('BAZA PRAC'!$D$4:$D$61,$P193-4+13),"")</f>
        <v/>
      </c>
      <c r="AE193" s="26">
        <f>IF(14&lt;=$Q193,INDEX('BAZA PRAC'!$D$4:$D$61,$P193-4+14),"")</f>
        <v/>
      </c>
      <c r="AF193" s="26">
        <f>IF(15&lt;=$Q193,INDEX('BAZA PRAC'!$D$4:$D$61,$P193-4+15),"")</f>
        <v/>
      </c>
      <c r="AG193" s="26">
        <f>IF(16&lt;=$Q193,INDEX('BAZA PRAC'!$D$4:$D$61,$P193-4+16),"")</f>
        <v/>
      </c>
      <c r="AH193" s="26">
        <f>IF(17&lt;=$Q193,INDEX('BAZA PRAC'!$D$4:$D$61,$P193-4+17),"")</f>
        <v/>
      </c>
      <c r="AI193" s="26">
        <f>IF(18&lt;=$Q193,INDEX('BAZA PRAC'!$D$4:$D$61,$P193-4+18),"")</f>
        <v/>
      </c>
      <c r="AJ193" s="26">
        <f>IF(19&lt;=$Q193,INDEX('BAZA PRAC'!$D$4:$D$61,$P193-4+19),"")</f>
        <v/>
      </c>
      <c r="AK193" s="26">
        <f>IF(20&lt;=$Q193,INDEX('BAZA PRAC'!$D$4:$D$61,$P193-4+20),"")</f>
        <v/>
      </c>
      <c r="AL193" s="26">
        <f>IF(21&lt;=$Q193,INDEX('BAZA PRAC'!$D$4:$D$61,$P193-4+21),"")</f>
        <v/>
      </c>
      <c r="AM193" s="26">
        <f>IF(22&lt;=$Q193,INDEX('BAZA PRAC'!$D$4:$D$61,$P193-4+22),"")</f>
        <v/>
      </c>
      <c r="AN193" s="26">
        <f>IF(23&lt;=$Q193,INDEX('BAZA PRAC'!$D$4:$D$61,$P193-4+23),"")</f>
        <v/>
      </c>
      <c r="AO193" s="26">
        <f>IF(24&lt;=$Q193,INDEX('BAZA PRAC'!$D$4:$D$61,$P193-4+24),"")</f>
        <v/>
      </c>
      <c r="AP193" s="26">
        <f>IF(25&lt;=$Q193,INDEX('BAZA PRAC'!$D$4:$D$61,$P193-4+25),"")</f>
        <v/>
      </c>
      <c r="AQ193" s="26">
        <f>IF(26&lt;=$Q193,INDEX('BAZA PRAC'!$D$4:$D$61,$P193-4+26),"")</f>
        <v/>
      </c>
      <c r="AR193" s="26">
        <f>IF(27&lt;=$Q193,INDEX('BAZA PRAC'!$D$4:$D$61,$P193-4+27),"")</f>
        <v/>
      </c>
      <c r="AS193" s="26">
        <f>IF(28&lt;=$Q193,INDEX('BAZA PRAC'!$D$4:$D$61,$P193-4+28),"")</f>
        <v/>
      </c>
      <c r="AT193" s="26">
        <f>IF(29&lt;=$Q193,INDEX('BAZA PRAC'!$D$4:$D$61,$P193-4+29),"")</f>
        <v/>
      </c>
      <c r="AU193" s="26">
        <f>IF(30&lt;=$Q193,INDEX('BAZA PRAC'!$D$4:$D$61,$P193-4+30),"")</f>
        <v/>
      </c>
      <c r="AV193" s="26">
        <f>IF(31&lt;=$Q193,INDEX('BAZA PRAC'!$D$4:$D$61,$P193-4+31),"")</f>
        <v/>
      </c>
      <c r="AW193" s="26">
        <f>IF(32&lt;=$Q193,INDEX('BAZA PRAC'!$D$4:$D$61,$P193-4+32),"")</f>
        <v/>
      </c>
      <c r="AX193" s="26">
        <f>IF(33&lt;=$Q193,INDEX('BAZA PRAC'!$D$4:$D$61,$P193-4+33),"")</f>
        <v/>
      </c>
      <c r="AY193" s="26">
        <f>IF(34&lt;=$Q193,INDEX('BAZA PRAC'!$D$4:$D$61,$P193-4+34),"")</f>
        <v/>
      </c>
      <c r="AZ193" s="26">
        <f>IF(35&lt;=$Q193,INDEX('BAZA PRAC'!$D$4:$D$61,$P193-4+35),"")</f>
        <v/>
      </c>
      <c r="BA193" s="26">
        <f>IF(36&lt;=$Q193,INDEX('BAZA PRAC'!$D$4:$D$61,$P193-4+36),"")</f>
        <v/>
      </c>
      <c r="BB193" s="26">
        <f>IF(37&lt;=$Q193,INDEX('BAZA PRAC'!$D$4:$D$61,$P193-4+37),"")</f>
        <v/>
      </c>
      <c r="BC193" s="26">
        <f>IF(38&lt;=$Q193,INDEX('BAZA PRAC'!$D$4:$D$61,$P193-4+38),"")</f>
        <v/>
      </c>
      <c r="BD193" s="26">
        <f>IF(39&lt;=$Q193,INDEX('BAZA PRAC'!$D$4:$D$61,$P193-4+39),"")</f>
        <v/>
      </c>
      <c r="BE193" s="26">
        <f>IF(40&lt;=$Q193,INDEX('BAZA PRAC'!$D$4:$D$61,$P193-4+40),"")</f>
        <v/>
      </c>
      <c r="BF193" s="26">
        <f>IF(41&lt;=$Q193,INDEX('BAZA PRAC'!$D$4:$D$61,$P193-4+41),"")</f>
        <v/>
      </c>
      <c r="BG193" s="26">
        <f>IF(42&lt;=$Q193,INDEX('BAZA PRAC'!$D$4:$D$61,$P193-4+42),"")</f>
        <v/>
      </c>
      <c r="BH193" s="26">
        <f>IF(43&lt;=$Q193,INDEX('BAZA PRAC'!$D$4:$D$61,$P193-4+43),"")</f>
        <v/>
      </c>
      <c r="BI193" s="26">
        <f>IF(44&lt;=$Q193,INDEX('BAZA PRAC'!$D$4:$D$61,$P193-4+44),"")</f>
        <v/>
      </c>
      <c r="BJ193" s="26">
        <f>IF(45&lt;=$Q193,INDEX('BAZA PRAC'!$D$4:$D$61,$P193-4+45),"")</f>
        <v/>
      </c>
      <c r="BK193" s="26">
        <f>IF(46&lt;=$Q193,INDEX('BAZA PRAC'!$D$4:$D$61,$P193-4+46),"")</f>
        <v/>
      </c>
      <c r="BL193" s="26">
        <f>IF(47&lt;=$Q193,INDEX('BAZA PRAC'!$D$4:$D$61,$P193-4+47),"")</f>
        <v/>
      </c>
      <c r="BM193" s="26">
        <f>IF(48&lt;=$Q193,INDEX('BAZA PRAC'!$D$4:$D$61,$P193-4+48),"")</f>
        <v/>
      </c>
      <c r="BN193" s="26">
        <f>IF(49&lt;=$Q193,INDEX('BAZA PRAC'!$D$4:$D$61,$P193-4+49),"")</f>
        <v/>
      </c>
      <c r="BO193" s="26">
        <f>IF(50&lt;=$Q193,INDEX('BAZA PRAC'!$D$4:$D$61,$P193-4+50),"")</f>
        <v/>
      </c>
      <c r="BP193" s="26">
        <f>IF(51&lt;=$Q193,INDEX('BAZA PRAC'!$D$4:$D$61,$P193-4+51),"")</f>
        <v/>
      </c>
      <c r="BQ193" s="26">
        <f>IF(52&lt;=$Q193,INDEX('BAZA PRAC'!$D$4:$D$61,$P193-4+52),"")</f>
        <v/>
      </c>
      <c r="BR193" s="26">
        <f>IF(53&lt;=$Q193,INDEX('BAZA PRAC'!$D$4:$D$61,$P193-4+53),"")</f>
        <v/>
      </c>
      <c r="BS193" s="26">
        <f>IF(54&lt;=$Q193,INDEX('BAZA PRAC'!$D$4:$D$61,$P193-4+54),"")</f>
        <v/>
      </c>
      <c r="BT193" s="26">
        <f>IF(55&lt;=$Q193,INDEX('BAZA PRAC'!$D$4:$D$61,$P193-4+55),"")</f>
        <v/>
      </c>
      <c r="BU193" s="26">
        <f>IF(56&lt;=$Q193,INDEX('BAZA PRAC'!$D$4:$D$61,$P193-4+56),"")</f>
        <v/>
      </c>
      <c r="BV193" s="26">
        <f>IF(57&lt;=$Q193,INDEX('BAZA PRAC'!$D$4:$D$61,$P193-4+57),"")</f>
        <v/>
      </c>
      <c r="BW193" s="26">
        <f>IF(58&lt;=$Q193,INDEX('BAZA PRAC'!$D$4:$D$61,$P193-4+58),"")</f>
        <v/>
      </c>
      <c r="BX193" s="20" t="n"/>
      <c r="BY193" s="20" t="n"/>
    </row>
    <row r="194">
      <c r="A194" s="27">
        <f>IF($D194="","",COUNTA($D$11:$D194))</f>
        <v/>
      </c>
      <c r="B194" s="27">
        <f>IF($BX194&lt;&gt;"",$BX194,IF($D194="","",IFERROR(INDEX('BAZA PRAC'!$A$4:$A$61,MATCH($D194,'BAZA PRAC'!$D$4:$D$61,0)),"")))</f>
        <v/>
      </c>
      <c r="C194" s="20" t="n"/>
      <c r="D194" s="21" t="n"/>
      <c r="E194" s="27">
        <f>IF($BY194&lt;&gt;"",$BY194,IF($D194="","",IFERROR(INDEX('BAZA PRAC'!$E$4:$E$61,MATCH($D194,'BAZA PRAC'!$D$4:$D$61,0)),"")))</f>
        <v/>
      </c>
      <c r="F194" s="22" t="n"/>
      <c r="G194" s="23" t="n"/>
      <c r="H194" s="23" t="n"/>
      <c r="I194" s="23" t="n"/>
      <c r="J194" s="28">
        <f>IF($D194="","",N(G194)+N(H194)+N(I194))</f>
        <v/>
      </c>
      <c r="K194" s="28">
        <f>IF($D194="","",N(F194)*J194)</f>
        <v/>
      </c>
      <c r="L194" s="25" t="n"/>
      <c r="M194" s="28">
        <f>IF($D194="","",K194*(1-N(L194)))</f>
        <v/>
      </c>
      <c r="N194" s="21" t="n"/>
      <c r="P194" s="26">
        <f>IFERROR(VLOOKUP($C194,USTAWIENIA!$E$2:$H$8,3,FALSE),4)</f>
        <v/>
      </c>
      <c r="Q194" s="26">
        <f>IFERROR(VLOOKUP($C194,USTAWIENIA!$E$2:$H$8,4,FALSE),58)</f>
        <v/>
      </c>
      <c r="R194" s="26">
        <f>IF(1&lt;=$Q194,INDEX('BAZA PRAC'!$D$4:$D$61,$P194-4+1),"")</f>
        <v/>
      </c>
      <c r="S194" s="26">
        <f>IF(2&lt;=$Q194,INDEX('BAZA PRAC'!$D$4:$D$61,$P194-4+2),"")</f>
        <v/>
      </c>
      <c r="T194" s="26">
        <f>IF(3&lt;=$Q194,INDEX('BAZA PRAC'!$D$4:$D$61,$P194-4+3),"")</f>
        <v/>
      </c>
      <c r="U194" s="26">
        <f>IF(4&lt;=$Q194,INDEX('BAZA PRAC'!$D$4:$D$61,$P194-4+4),"")</f>
        <v/>
      </c>
      <c r="V194" s="26">
        <f>IF(5&lt;=$Q194,INDEX('BAZA PRAC'!$D$4:$D$61,$P194-4+5),"")</f>
        <v/>
      </c>
      <c r="W194" s="26">
        <f>IF(6&lt;=$Q194,INDEX('BAZA PRAC'!$D$4:$D$61,$P194-4+6),"")</f>
        <v/>
      </c>
      <c r="X194" s="26">
        <f>IF(7&lt;=$Q194,INDEX('BAZA PRAC'!$D$4:$D$61,$P194-4+7),"")</f>
        <v/>
      </c>
      <c r="Y194" s="26">
        <f>IF(8&lt;=$Q194,INDEX('BAZA PRAC'!$D$4:$D$61,$P194-4+8),"")</f>
        <v/>
      </c>
      <c r="Z194" s="26">
        <f>IF(9&lt;=$Q194,INDEX('BAZA PRAC'!$D$4:$D$61,$P194-4+9),"")</f>
        <v/>
      </c>
      <c r="AA194" s="26">
        <f>IF(10&lt;=$Q194,INDEX('BAZA PRAC'!$D$4:$D$61,$P194-4+10),"")</f>
        <v/>
      </c>
      <c r="AB194" s="26">
        <f>IF(11&lt;=$Q194,INDEX('BAZA PRAC'!$D$4:$D$61,$P194-4+11),"")</f>
        <v/>
      </c>
      <c r="AC194" s="26">
        <f>IF(12&lt;=$Q194,INDEX('BAZA PRAC'!$D$4:$D$61,$P194-4+12),"")</f>
        <v/>
      </c>
      <c r="AD194" s="26">
        <f>IF(13&lt;=$Q194,INDEX('BAZA PRAC'!$D$4:$D$61,$P194-4+13),"")</f>
        <v/>
      </c>
      <c r="AE194" s="26">
        <f>IF(14&lt;=$Q194,INDEX('BAZA PRAC'!$D$4:$D$61,$P194-4+14),"")</f>
        <v/>
      </c>
      <c r="AF194" s="26">
        <f>IF(15&lt;=$Q194,INDEX('BAZA PRAC'!$D$4:$D$61,$P194-4+15),"")</f>
        <v/>
      </c>
      <c r="AG194" s="26">
        <f>IF(16&lt;=$Q194,INDEX('BAZA PRAC'!$D$4:$D$61,$P194-4+16),"")</f>
        <v/>
      </c>
      <c r="AH194" s="26">
        <f>IF(17&lt;=$Q194,INDEX('BAZA PRAC'!$D$4:$D$61,$P194-4+17),"")</f>
        <v/>
      </c>
      <c r="AI194" s="26">
        <f>IF(18&lt;=$Q194,INDEX('BAZA PRAC'!$D$4:$D$61,$P194-4+18),"")</f>
        <v/>
      </c>
      <c r="AJ194" s="26">
        <f>IF(19&lt;=$Q194,INDEX('BAZA PRAC'!$D$4:$D$61,$P194-4+19),"")</f>
        <v/>
      </c>
      <c r="AK194" s="26">
        <f>IF(20&lt;=$Q194,INDEX('BAZA PRAC'!$D$4:$D$61,$P194-4+20),"")</f>
        <v/>
      </c>
      <c r="AL194" s="26">
        <f>IF(21&lt;=$Q194,INDEX('BAZA PRAC'!$D$4:$D$61,$P194-4+21),"")</f>
        <v/>
      </c>
      <c r="AM194" s="26">
        <f>IF(22&lt;=$Q194,INDEX('BAZA PRAC'!$D$4:$D$61,$P194-4+22),"")</f>
        <v/>
      </c>
      <c r="AN194" s="26">
        <f>IF(23&lt;=$Q194,INDEX('BAZA PRAC'!$D$4:$D$61,$P194-4+23),"")</f>
        <v/>
      </c>
      <c r="AO194" s="26">
        <f>IF(24&lt;=$Q194,INDEX('BAZA PRAC'!$D$4:$D$61,$P194-4+24),"")</f>
        <v/>
      </c>
      <c r="AP194" s="26">
        <f>IF(25&lt;=$Q194,INDEX('BAZA PRAC'!$D$4:$D$61,$P194-4+25),"")</f>
        <v/>
      </c>
      <c r="AQ194" s="26">
        <f>IF(26&lt;=$Q194,INDEX('BAZA PRAC'!$D$4:$D$61,$P194-4+26),"")</f>
        <v/>
      </c>
      <c r="AR194" s="26">
        <f>IF(27&lt;=$Q194,INDEX('BAZA PRAC'!$D$4:$D$61,$P194-4+27),"")</f>
        <v/>
      </c>
      <c r="AS194" s="26">
        <f>IF(28&lt;=$Q194,INDEX('BAZA PRAC'!$D$4:$D$61,$P194-4+28),"")</f>
        <v/>
      </c>
      <c r="AT194" s="26">
        <f>IF(29&lt;=$Q194,INDEX('BAZA PRAC'!$D$4:$D$61,$P194-4+29),"")</f>
        <v/>
      </c>
      <c r="AU194" s="26">
        <f>IF(30&lt;=$Q194,INDEX('BAZA PRAC'!$D$4:$D$61,$P194-4+30),"")</f>
        <v/>
      </c>
      <c r="AV194" s="26">
        <f>IF(31&lt;=$Q194,INDEX('BAZA PRAC'!$D$4:$D$61,$P194-4+31),"")</f>
        <v/>
      </c>
      <c r="AW194" s="26">
        <f>IF(32&lt;=$Q194,INDEX('BAZA PRAC'!$D$4:$D$61,$P194-4+32),"")</f>
        <v/>
      </c>
      <c r="AX194" s="26">
        <f>IF(33&lt;=$Q194,INDEX('BAZA PRAC'!$D$4:$D$61,$P194-4+33),"")</f>
        <v/>
      </c>
      <c r="AY194" s="26">
        <f>IF(34&lt;=$Q194,INDEX('BAZA PRAC'!$D$4:$D$61,$P194-4+34),"")</f>
        <v/>
      </c>
      <c r="AZ194" s="26">
        <f>IF(35&lt;=$Q194,INDEX('BAZA PRAC'!$D$4:$D$61,$P194-4+35),"")</f>
        <v/>
      </c>
      <c r="BA194" s="26">
        <f>IF(36&lt;=$Q194,INDEX('BAZA PRAC'!$D$4:$D$61,$P194-4+36),"")</f>
        <v/>
      </c>
      <c r="BB194" s="26">
        <f>IF(37&lt;=$Q194,INDEX('BAZA PRAC'!$D$4:$D$61,$P194-4+37),"")</f>
        <v/>
      </c>
      <c r="BC194" s="26">
        <f>IF(38&lt;=$Q194,INDEX('BAZA PRAC'!$D$4:$D$61,$P194-4+38),"")</f>
        <v/>
      </c>
      <c r="BD194" s="26">
        <f>IF(39&lt;=$Q194,INDEX('BAZA PRAC'!$D$4:$D$61,$P194-4+39),"")</f>
        <v/>
      </c>
      <c r="BE194" s="26">
        <f>IF(40&lt;=$Q194,INDEX('BAZA PRAC'!$D$4:$D$61,$P194-4+40),"")</f>
        <v/>
      </c>
      <c r="BF194" s="26">
        <f>IF(41&lt;=$Q194,INDEX('BAZA PRAC'!$D$4:$D$61,$P194-4+41),"")</f>
        <v/>
      </c>
      <c r="BG194" s="26">
        <f>IF(42&lt;=$Q194,INDEX('BAZA PRAC'!$D$4:$D$61,$P194-4+42),"")</f>
        <v/>
      </c>
      <c r="BH194" s="26">
        <f>IF(43&lt;=$Q194,INDEX('BAZA PRAC'!$D$4:$D$61,$P194-4+43),"")</f>
        <v/>
      </c>
      <c r="BI194" s="26">
        <f>IF(44&lt;=$Q194,INDEX('BAZA PRAC'!$D$4:$D$61,$P194-4+44),"")</f>
        <v/>
      </c>
      <c r="BJ194" s="26">
        <f>IF(45&lt;=$Q194,INDEX('BAZA PRAC'!$D$4:$D$61,$P194-4+45),"")</f>
        <v/>
      </c>
      <c r="BK194" s="26">
        <f>IF(46&lt;=$Q194,INDEX('BAZA PRAC'!$D$4:$D$61,$P194-4+46),"")</f>
        <v/>
      </c>
      <c r="BL194" s="26">
        <f>IF(47&lt;=$Q194,INDEX('BAZA PRAC'!$D$4:$D$61,$P194-4+47),"")</f>
        <v/>
      </c>
      <c r="BM194" s="26">
        <f>IF(48&lt;=$Q194,INDEX('BAZA PRAC'!$D$4:$D$61,$P194-4+48),"")</f>
        <v/>
      </c>
      <c r="BN194" s="26">
        <f>IF(49&lt;=$Q194,INDEX('BAZA PRAC'!$D$4:$D$61,$P194-4+49),"")</f>
        <v/>
      </c>
      <c r="BO194" s="26">
        <f>IF(50&lt;=$Q194,INDEX('BAZA PRAC'!$D$4:$D$61,$P194-4+50),"")</f>
        <v/>
      </c>
      <c r="BP194" s="26">
        <f>IF(51&lt;=$Q194,INDEX('BAZA PRAC'!$D$4:$D$61,$P194-4+51),"")</f>
        <v/>
      </c>
      <c r="BQ194" s="26">
        <f>IF(52&lt;=$Q194,INDEX('BAZA PRAC'!$D$4:$D$61,$P194-4+52),"")</f>
        <v/>
      </c>
      <c r="BR194" s="26">
        <f>IF(53&lt;=$Q194,INDEX('BAZA PRAC'!$D$4:$D$61,$P194-4+53),"")</f>
        <v/>
      </c>
      <c r="BS194" s="26">
        <f>IF(54&lt;=$Q194,INDEX('BAZA PRAC'!$D$4:$D$61,$P194-4+54),"")</f>
        <v/>
      </c>
      <c r="BT194" s="26">
        <f>IF(55&lt;=$Q194,INDEX('BAZA PRAC'!$D$4:$D$61,$P194-4+55),"")</f>
        <v/>
      </c>
      <c r="BU194" s="26">
        <f>IF(56&lt;=$Q194,INDEX('BAZA PRAC'!$D$4:$D$61,$P194-4+56),"")</f>
        <v/>
      </c>
      <c r="BV194" s="26">
        <f>IF(57&lt;=$Q194,INDEX('BAZA PRAC'!$D$4:$D$61,$P194-4+57),"")</f>
        <v/>
      </c>
      <c r="BW194" s="26">
        <f>IF(58&lt;=$Q194,INDEX('BAZA PRAC'!$D$4:$D$61,$P194-4+58),"")</f>
        <v/>
      </c>
      <c r="BX194" s="20" t="n"/>
      <c r="BY194" s="20" t="n"/>
    </row>
    <row r="195">
      <c r="A195" s="19">
        <f>IF($D195="","",COUNTA($D$11:$D195))</f>
        <v/>
      </c>
      <c r="B195" s="19">
        <f>IF($BX195&lt;&gt;"",$BX195,IF($D195="","",IFERROR(INDEX('BAZA PRAC'!$A$4:$A$61,MATCH($D195,'BAZA PRAC'!$D$4:$D$61,0)),"")))</f>
        <v/>
      </c>
      <c r="C195" s="20" t="n"/>
      <c r="D195" s="21" t="n"/>
      <c r="E195" s="19">
        <f>IF($BY195&lt;&gt;"",$BY195,IF($D195="","",IFERROR(INDEX('BAZA PRAC'!$E$4:$E$61,MATCH($D195,'BAZA PRAC'!$D$4:$D$61,0)),"")))</f>
        <v/>
      </c>
      <c r="F195" s="22" t="n"/>
      <c r="G195" s="23" t="n"/>
      <c r="H195" s="23" t="n"/>
      <c r="I195" s="23" t="n"/>
      <c r="J195" s="24">
        <f>IF($D195="","",N(G195)+N(H195)+N(I195))</f>
        <v/>
      </c>
      <c r="K195" s="24">
        <f>IF($D195="","",N(F195)*J195)</f>
        <v/>
      </c>
      <c r="L195" s="25" t="n"/>
      <c r="M195" s="24">
        <f>IF($D195="","",K195*(1-N(L195)))</f>
        <v/>
      </c>
      <c r="N195" s="21" t="n"/>
      <c r="P195" s="26">
        <f>IFERROR(VLOOKUP($C195,USTAWIENIA!$E$2:$H$8,3,FALSE),4)</f>
        <v/>
      </c>
      <c r="Q195" s="26">
        <f>IFERROR(VLOOKUP($C195,USTAWIENIA!$E$2:$H$8,4,FALSE),58)</f>
        <v/>
      </c>
      <c r="R195" s="26">
        <f>IF(1&lt;=$Q195,INDEX('BAZA PRAC'!$D$4:$D$61,$P195-4+1),"")</f>
        <v/>
      </c>
      <c r="S195" s="26">
        <f>IF(2&lt;=$Q195,INDEX('BAZA PRAC'!$D$4:$D$61,$P195-4+2),"")</f>
        <v/>
      </c>
      <c r="T195" s="26">
        <f>IF(3&lt;=$Q195,INDEX('BAZA PRAC'!$D$4:$D$61,$P195-4+3),"")</f>
        <v/>
      </c>
      <c r="U195" s="26">
        <f>IF(4&lt;=$Q195,INDEX('BAZA PRAC'!$D$4:$D$61,$P195-4+4),"")</f>
        <v/>
      </c>
      <c r="V195" s="26">
        <f>IF(5&lt;=$Q195,INDEX('BAZA PRAC'!$D$4:$D$61,$P195-4+5),"")</f>
        <v/>
      </c>
      <c r="W195" s="26">
        <f>IF(6&lt;=$Q195,INDEX('BAZA PRAC'!$D$4:$D$61,$P195-4+6),"")</f>
        <v/>
      </c>
      <c r="X195" s="26">
        <f>IF(7&lt;=$Q195,INDEX('BAZA PRAC'!$D$4:$D$61,$P195-4+7),"")</f>
        <v/>
      </c>
      <c r="Y195" s="26">
        <f>IF(8&lt;=$Q195,INDEX('BAZA PRAC'!$D$4:$D$61,$P195-4+8),"")</f>
        <v/>
      </c>
      <c r="Z195" s="26">
        <f>IF(9&lt;=$Q195,INDEX('BAZA PRAC'!$D$4:$D$61,$P195-4+9),"")</f>
        <v/>
      </c>
      <c r="AA195" s="26">
        <f>IF(10&lt;=$Q195,INDEX('BAZA PRAC'!$D$4:$D$61,$P195-4+10),"")</f>
        <v/>
      </c>
      <c r="AB195" s="26">
        <f>IF(11&lt;=$Q195,INDEX('BAZA PRAC'!$D$4:$D$61,$P195-4+11),"")</f>
        <v/>
      </c>
      <c r="AC195" s="26">
        <f>IF(12&lt;=$Q195,INDEX('BAZA PRAC'!$D$4:$D$61,$P195-4+12),"")</f>
        <v/>
      </c>
      <c r="AD195" s="26">
        <f>IF(13&lt;=$Q195,INDEX('BAZA PRAC'!$D$4:$D$61,$P195-4+13),"")</f>
        <v/>
      </c>
      <c r="AE195" s="26">
        <f>IF(14&lt;=$Q195,INDEX('BAZA PRAC'!$D$4:$D$61,$P195-4+14),"")</f>
        <v/>
      </c>
      <c r="AF195" s="26">
        <f>IF(15&lt;=$Q195,INDEX('BAZA PRAC'!$D$4:$D$61,$P195-4+15),"")</f>
        <v/>
      </c>
      <c r="AG195" s="26">
        <f>IF(16&lt;=$Q195,INDEX('BAZA PRAC'!$D$4:$D$61,$P195-4+16),"")</f>
        <v/>
      </c>
      <c r="AH195" s="26">
        <f>IF(17&lt;=$Q195,INDEX('BAZA PRAC'!$D$4:$D$61,$P195-4+17),"")</f>
        <v/>
      </c>
      <c r="AI195" s="26">
        <f>IF(18&lt;=$Q195,INDEX('BAZA PRAC'!$D$4:$D$61,$P195-4+18),"")</f>
        <v/>
      </c>
      <c r="AJ195" s="26">
        <f>IF(19&lt;=$Q195,INDEX('BAZA PRAC'!$D$4:$D$61,$P195-4+19),"")</f>
        <v/>
      </c>
      <c r="AK195" s="26">
        <f>IF(20&lt;=$Q195,INDEX('BAZA PRAC'!$D$4:$D$61,$P195-4+20),"")</f>
        <v/>
      </c>
      <c r="AL195" s="26">
        <f>IF(21&lt;=$Q195,INDEX('BAZA PRAC'!$D$4:$D$61,$P195-4+21),"")</f>
        <v/>
      </c>
      <c r="AM195" s="26">
        <f>IF(22&lt;=$Q195,INDEX('BAZA PRAC'!$D$4:$D$61,$P195-4+22),"")</f>
        <v/>
      </c>
      <c r="AN195" s="26">
        <f>IF(23&lt;=$Q195,INDEX('BAZA PRAC'!$D$4:$D$61,$P195-4+23),"")</f>
        <v/>
      </c>
      <c r="AO195" s="26">
        <f>IF(24&lt;=$Q195,INDEX('BAZA PRAC'!$D$4:$D$61,$P195-4+24),"")</f>
        <v/>
      </c>
      <c r="AP195" s="26">
        <f>IF(25&lt;=$Q195,INDEX('BAZA PRAC'!$D$4:$D$61,$P195-4+25),"")</f>
        <v/>
      </c>
      <c r="AQ195" s="26">
        <f>IF(26&lt;=$Q195,INDEX('BAZA PRAC'!$D$4:$D$61,$P195-4+26),"")</f>
        <v/>
      </c>
      <c r="AR195" s="26">
        <f>IF(27&lt;=$Q195,INDEX('BAZA PRAC'!$D$4:$D$61,$P195-4+27),"")</f>
        <v/>
      </c>
      <c r="AS195" s="26">
        <f>IF(28&lt;=$Q195,INDEX('BAZA PRAC'!$D$4:$D$61,$P195-4+28),"")</f>
        <v/>
      </c>
      <c r="AT195" s="26">
        <f>IF(29&lt;=$Q195,INDEX('BAZA PRAC'!$D$4:$D$61,$P195-4+29),"")</f>
        <v/>
      </c>
      <c r="AU195" s="26">
        <f>IF(30&lt;=$Q195,INDEX('BAZA PRAC'!$D$4:$D$61,$P195-4+30),"")</f>
        <v/>
      </c>
      <c r="AV195" s="26">
        <f>IF(31&lt;=$Q195,INDEX('BAZA PRAC'!$D$4:$D$61,$P195-4+31),"")</f>
        <v/>
      </c>
      <c r="AW195" s="26">
        <f>IF(32&lt;=$Q195,INDEX('BAZA PRAC'!$D$4:$D$61,$P195-4+32),"")</f>
        <v/>
      </c>
      <c r="AX195" s="26">
        <f>IF(33&lt;=$Q195,INDEX('BAZA PRAC'!$D$4:$D$61,$P195-4+33),"")</f>
        <v/>
      </c>
      <c r="AY195" s="26">
        <f>IF(34&lt;=$Q195,INDEX('BAZA PRAC'!$D$4:$D$61,$P195-4+34),"")</f>
        <v/>
      </c>
      <c r="AZ195" s="26">
        <f>IF(35&lt;=$Q195,INDEX('BAZA PRAC'!$D$4:$D$61,$P195-4+35),"")</f>
        <v/>
      </c>
      <c r="BA195" s="26">
        <f>IF(36&lt;=$Q195,INDEX('BAZA PRAC'!$D$4:$D$61,$P195-4+36),"")</f>
        <v/>
      </c>
      <c r="BB195" s="26">
        <f>IF(37&lt;=$Q195,INDEX('BAZA PRAC'!$D$4:$D$61,$P195-4+37),"")</f>
        <v/>
      </c>
      <c r="BC195" s="26">
        <f>IF(38&lt;=$Q195,INDEX('BAZA PRAC'!$D$4:$D$61,$P195-4+38),"")</f>
        <v/>
      </c>
      <c r="BD195" s="26">
        <f>IF(39&lt;=$Q195,INDEX('BAZA PRAC'!$D$4:$D$61,$P195-4+39),"")</f>
        <v/>
      </c>
      <c r="BE195" s="26">
        <f>IF(40&lt;=$Q195,INDEX('BAZA PRAC'!$D$4:$D$61,$P195-4+40),"")</f>
        <v/>
      </c>
      <c r="BF195" s="26">
        <f>IF(41&lt;=$Q195,INDEX('BAZA PRAC'!$D$4:$D$61,$P195-4+41),"")</f>
        <v/>
      </c>
      <c r="BG195" s="26">
        <f>IF(42&lt;=$Q195,INDEX('BAZA PRAC'!$D$4:$D$61,$P195-4+42),"")</f>
        <v/>
      </c>
      <c r="BH195" s="26">
        <f>IF(43&lt;=$Q195,INDEX('BAZA PRAC'!$D$4:$D$61,$P195-4+43),"")</f>
        <v/>
      </c>
      <c r="BI195" s="26">
        <f>IF(44&lt;=$Q195,INDEX('BAZA PRAC'!$D$4:$D$61,$P195-4+44),"")</f>
        <v/>
      </c>
      <c r="BJ195" s="26">
        <f>IF(45&lt;=$Q195,INDEX('BAZA PRAC'!$D$4:$D$61,$P195-4+45),"")</f>
        <v/>
      </c>
      <c r="BK195" s="26">
        <f>IF(46&lt;=$Q195,INDEX('BAZA PRAC'!$D$4:$D$61,$P195-4+46),"")</f>
        <v/>
      </c>
      <c r="BL195" s="26">
        <f>IF(47&lt;=$Q195,INDEX('BAZA PRAC'!$D$4:$D$61,$P195-4+47),"")</f>
        <v/>
      </c>
      <c r="BM195" s="26">
        <f>IF(48&lt;=$Q195,INDEX('BAZA PRAC'!$D$4:$D$61,$P195-4+48),"")</f>
        <v/>
      </c>
      <c r="BN195" s="26">
        <f>IF(49&lt;=$Q195,INDEX('BAZA PRAC'!$D$4:$D$61,$P195-4+49),"")</f>
        <v/>
      </c>
      <c r="BO195" s="26">
        <f>IF(50&lt;=$Q195,INDEX('BAZA PRAC'!$D$4:$D$61,$P195-4+50),"")</f>
        <v/>
      </c>
      <c r="BP195" s="26">
        <f>IF(51&lt;=$Q195,INDEX('BAZA PRAC'!$D$4:$D$61,$P195-4+51),"")</f>
        <v/>
      </c>
      <c r="BQ195" s="26">
        <f>IF(52&lt;=$Q195,INDEX('BAZA PRAC'!$D$4:$D$61,$P195-4+52),"")</f>
        <v/>
      </c>
      <c r="BR195" s="26">
        <f>IF(53&lt;=$Q195,INDEX('BAZA PRAC'!$D$4:$D$61,$P195-4+53),"")</f>
        <v/>
      </c>
      <c r="BS195" s="26">
        <f>IF(54&lt;=$Q195,INDEX('BAZA PRAC'!$D$4:$D$61,$P195-4+54),"")</f>
        <v/>
      </c>
      <c r="BT195" s="26">
        <f>IF(55&lt;=$Q195,INDEX('BAZA PRAC'!$D$4:$D$61,$P195-4+55),"")</f>
        <v/>
      </c>
      <c r="BU195" s="26">
        <f>IF(56&lt;=$Q195,INDEX('BAZA PRAC'!$D$4:$D$61,$P195-4+56),"")</f>
        <v/>
      </c>
      <c r="BV195" s="26">
        <f>IF(57&lt;=$Q195,INDEX('BAZA PRAC'!$D$4:$D$61,$P195-4+57),"")</f>
        <v/>
      </c>
      <c r="BW195" s="26">
        <f>IF(58&lt;=$Q195,INDEX('BAZA PRAC'!$D$4:$D$61,$P195-4+58),"")</f>
        <v/>
      </c>
      <c r="BX195" s="20" t="n"/>
      <c r="BY195" s="20" t="n"/>
    </row>
    <row r="196">
      <c r="A196" s="27">
        <f>IF($D196="","",COUNTA($D$11:$D196))</f>
        <v/>
      </c>
      <c r="B196" s="27">
        <f>IF($BX196&lt;&gt;"",$BX196,IF($D196="","",IFERROR(INDEX('BAZA PRAC'!$A$4:$A$61,MATCH($D196,'BAZA PRAC'!$D$4:$D$61,0)),"")))</f>
        <v/>
      </c>
      <c r="C196" s="20" t="n"/>
      <c r="D196" s="21" t="n"/>
      <c r="E196" s="27">
        <f>IF($BY196&lt;&gt;"",$BY196,IF($D196="","",IFERROR(INDEX('BAZA PRAC'!$E$4:$E$61,MATCH($D196,'BAZA PRAC'!$D$4:$D$61,0)),"")))</f>
        <v/>
      </c>
      <c r="F196" s="22" t="n"/>
      <c r="G196" s="23" t="n"/>
      <c r="H196" s="23" t="n"/>
      <c r="I196" s="23" t="n"/>
      <c r="J196" s="28">
        <f>IF($D196="","",N(G196)+N(H196)+N(I196))</f>
        <v/>
      </c>
      <c r="K196" s="28">
        <f>IF($D196="","",N(F196)*J196)</f>
        <v/>
      </c>
      <c r="L196" s="25" t="n"/>
      <c r="M196" s="28">
        <f>IF($D196="","",K196*(1-N(L196)))</f>
        <v/>
      </c>
      <c r="N196" s="21" t="n"/>
      <c r="P196" s="26">
        <f>IFERROR(VLOOKUP($C196,USTAWIENIA!$E$2:$H$8,3,FALSE),4)</f>
        <v/>
      </c>
      <c r="Q196" s="26">
        <f>IFERROR(VLOOKUP($C196,USTAWIENIA!$E$2:$H$8,4,FALSE),58)</f>
        <v/>
      </c>
      <c r="R196" s="26">
        <f>IF(1&lt;=$Q196,INDEX('BAZA PRAC'!$D$4:$D$61,$P196-4+1),"")</f>
        <v/>
      </c>
      <c r="S196" s="26">
        <f>IF(2&lt;=$Q196,INDEX('BAZA PRAC'!$D$4:$D$61,$P196-4+2),"")</f>
        <v/>
      </c>
      <c r="T196" s="26">
        <f>IF(3&lt;=$Q196,INDEX('BAZA PRAC'!$D$4:$D$61,$P196-4+3),"")</f>
        <v/>
      </c>
      <c r="U196" s="26">
        <f>IF(4&lt;=$Q196,INDEX('BAZA PRAC'!$D$4:$D$61,$P196-4+4),"")</f>
        <v/>
      </c>
      <c r="V196" s="26">
        <f>IF(5&lt;=$Q196,INDEX('BAZA PRAC'!$D$4:$D$61,$P196-4+5),"")</f>
        <v/>
      </c>
      <c r="W196" s="26">
        <f>IF(6&lt;=$Q196,INDEX('BAZA PRAC'!$D$4:$D$61,$P196-4+6),"")</f>
        <v/>
      </c>
      <c r="X196" s="26">
        <f>IF(7&lt;=$Q196,INDEX('BAZA PRAC'!$D$4:$D$61,$P196-4+7),"")</f>
        <v/>
      </c>
      <c r="Y196" s="26">
        <f>IF(8&lt;=$Q196,INDEX('BAZA PRAC'!$D$4:$D$61,$P196-4+8),"")</f>
        <v/>
      </c>
      <c r="Z196" s="26">
        <f>IF(9&lt;=$Q196,INDEX('BAZA PRAC'!$D$4:$D$61,$P196-4+9),"")</f>
        <v/>
      </c>
      <c r="AA196" s="26">
        <f>IF(10&lt;=$Q196,INDEX('BAZA PRAC'!$D$4:$D$61,$P196-4+10),"")</f>
        <v/>
      </c>
      <c r="AB196" s="26">
        <f>IF(11&lt;=$Q196,INDEX('BAZA PRAC'!$D$4:$D$61,$P196-4+11),"")</f>
        <v/>
      </c>
      <c r="AC196" s="26">
        <f>IF(12&lt;=$Q196,INDEX('BAZA PRAC'!$D$4:$D$61,$P196-4+12),"")</f>
        <v/>
      </c>
      <c r="AD196" s="26">
        <f>IF(13&lt;=$Q196,INDEX('BAZA PRAC'!$D$4:$D$61,$P196-4+13),"")</f>
        <v/>
      </c>
      <c r="AE196" s="26">
        <f>IF(14&lt;=$Q196,INDEX('BAZA PRAC'!$D$4:$D$61,$P196-4+14),"")</f>
        <v/>
      </c>
      <c r="AF196" s="26">
        <f>IF(15&lt;=$Q196,INDEX('BAZA PRAC'!$D$4:$D$61,$P196-4+15),"")</f>
        <v/>
      </c>
      <c r="AG196" s="26">
        <f>IF(16&lt;=$Q196,INDEX('BAZA PRAC'!$D$4:$D$61,$P196-4+16),"")</f>
        <v/>
      </c>
      <c r="AH196" s="26">
        <f>IF(17&lt;=$Q196,INDEX('BAZA PRAC'!$D$4:$D$61,$P196-4+17),"")</f>
        <v/>
      </c>
      <c r="AI196" s="26">
        <f>IF(18&lt;=$Q196,INDEX('BAZA PRAC'!$D$4:$D$61,$P196-4+18),"")</f>
        <v/>
      </c>
      <c r="AJ196" s="26">
        <f>IF(19&lt;=$Q196,INDEX('BAZA PRAC'!$D$4:$D$61,$P196-4+19),"")</f>
        <v/>
      </c>
      <c r="AK196" s="26">
        <f>IF(20&lt;=$Q196,INDEX('BAZA PRAC'!$D$4:$D$61,$P196-4+20),"")</f>
        <v/>
      </c>
      <c r="AL196" s="26">
        <f>IF(21&lt;=$Q196,INDEX('BAZA PRAC'!$D$4:$D$61,$P196-4+21),"")</f>
        <v/>
      </c>
      <c r="AM196" s="26">
        <f>IF(22&lt;=$Q196,INDEX('BAZA PRAC'!$D$4:$D$61,$P196-4+22),"")</f>
        <v/>
      </c>
      <c r="AN196" s="26">
        <f>IF(23&lt;=$Q196,INDEX('BAZA PRAC'!$D$4:$D$61,$P196-4+23),"")</f>
        <v/>
      </c>
      <c r="AO196" s="26">
        <f>IF(24&lt;=$Q196,INDEX('BAZA PRAC'!$D$4:$D$61,$P196-4+24),"")</f>
        <v/>
      </c>
      <c r="AP196" s="26">
        <f>IF(25&lt;=$Q196,INDEX('BAZA PRAC'!$D$4:$D$61,$P196-4+25),"")</f>
        <v/>
      </c>
      <c r="AQ196" s="26">
        <f>IF(26&lt;=$Q196,INDEX('BAZA PRAC'!$D$4:$D$61,$P196-4+26),"")</f>
        <v/>
      </c>
      <c r="AR196" s="26">
        <f>IF(27&lt;=$Q196,INDEX('BAZA PRAC'!$D$4:$D$61,$P196-4+27),"")</f>
        <v/>
      </c>
      <c r="AS196" s="26">
        <f>IF(28&lt;=$Q196,INDEX('BAZA PRAC'!$D$4:$D$61,$P196-4+28),"")</f>
        <v/>
      </c>
      <c r="AT196" s="26">
        <f>IF(29&lt;=$Q196,INDEX('BAZA PRAC'!$D$4:$D$61,$P196-4+29),"")</f>
        <v/>
      </c>
      <c r="AU196" s="26">
        <f>IF(30&lt;=$Q196,INDEX('BAZA PRAC'!$D$4:$D$61,$P196-4+30),"")</f>
        <v/>
      </c>
      <c r="AV196" s="26">
        <f>IF(31&lt;=$Q196,INDEX('BAZA PRAC'!$D$4:$D$61,$P196-4+31),"")</f>
        <v/>
      </c>
      <c r="AW196" s="26">
        <f>IF(32&lt;=$Q196,INDEX('BAZA PRAC'!$D$4:$D$61,$P196-4+32),"")</f>
        <v/>
      </c>
      <c r="AX196" s="26">
        <f>IF(33&lt;=$Q196,INDEX('BAZA PRAC'!$D$4:$D$61,$P196-4+33),"")</f>
        <v/>
      </c>
      <c r="AY196" s="26">
        <f>IF(34&lt;=$Q196,INDEX('BAZA PRAC'!$D$4:$D$61,$P196-4+34),"")</f>
        <v/>
      </c>
      <c r="AZ196" s="26">
        <f>IF(35&lt;=$Q196,INDEX('BAZA PRAC'!$D$4:$D$61,$P196-4+35),"")</f>
        <v/>
      </c>
      <c r="BA196" s="26">
        <f>IF(36&lt;=$Q196,INDEX('BAZA PRAC'!$D$4:$D$61,$P196-4+36),"")</f>
        <v/>
      </c>
      <c r="BB196" s="26">
        <f>IF(37&lt;=$Q196,INDEX('BAZA PRAC'!$D$4:$D$61,$P196-4+37),"")</f>
        <v/>
      </c>
      <c r="BC196" s="26">
        <f>IF(38&lt;=$Q196,INDEX('BAZA PRAC'!$D$4:$D$61,$P196-4+38),"")</f>
        <v/>
      </c>
      <c r="BD196" s="26">
        <f>IF(39&lt;=$Q196,INDEX('BAZA PRAC'!$D$4:$D$61,$P196-4+39),"")</f>
        <v/>
      </c>
      <c r="BE196" s="26">
        <f>IF(40&lt;=$Q196,INDEX('BAZA PRAC'!$D$4:$D$61,$P196-4+40),"")</f>
        <v/>
      </c>
      <c r="BF196" s="26">
        <f>IF(41&lt;=$Q196,INDEX('BAZA PRAC'!$D$4:$D$61,$P196-4+41),"")</f>
        <v/>
      </c>
      <c r="BG196" s="26">
        <f>IF(42&lt;=$Q196,INDEX('BAZA PRAC'!$D$4:$D$61,$P196-4+42),"")</f>
        <v/>
      </c>
      <c r="BH196" s="26">
        <f>IF(43&lt;=$Q196,INDEX('BAZA PRAC'!$D$4:$D$61,$P196-4+43),"")</f>
        <v/>
      </c>
      <c r="BI196" s="26">
        <f>IF(44&lt;=$Q196,INDEX('BAZA PRAC'!$D$4:$D$61,$P196-4+44),"")</f>
        <v/>
      </c>
      <c r="BJ196" s="26">
        <f>IF(45&lt;=$Q196,INDEX('BAZA PRAC'!$D$4:$D$61,$P196-4+45),"")</f>
        <v/>
      </c>
      <c r="BK196" s="26">
        <f>IF(46&lt;=$Q196,INDEX('BAZA PRAC'!$D$4:$D$61,$P196-4+46),"")</f>
        <v/>
      </c>
      <c r="BL196" s="26">
        <f>IF(47&lt;=$Q196,INDEX('BAZA PRAC'!$D$4:$D$61,$P196-4+47),"")</f>
        <v/>
      </c>
      <c r="BM196" s="26">
        <f>IF(48&lt;=$Q196,INDEX('BAZA PRAC'!$D$4:$D$61,$P196-4+48),"")</f>
        <v/>
      </c>
      <c r="BN196" s="26">
        <f>IF(49&lt;=$Q196,INDEX('BAZA PRAC'!$D$4:$D$61,$P196-4+49),"")</f>
        <v/>
      </c>
      <c r="BO196" s="26">
        <f>IF(50&lt;=$Q196,INDEX('BAZA PRAC'!$D$4:$D$61,$P196-4+50),"")</f>
        <v/>
      </c>
      <c r="BP196" s="26">
        <f>IF(51&lt;=$Q196,INDEX('BAZA PRAC'!$D$4:$D$61,$P196-4+51),"")</f>
        <v/>
      </c>
      <c r="BQ196" s="26">
        <f>IF(52&lt;=$Q196,INDEX('BAZA PRAC'!$D$4:$D$61,$P196-4+52),"")</f>
        <v/>
      </c>
      <c r="BR196" s="26">
        <f>IF(53&lt;=$Q196,INDEX('BAZA PRAC'!$D$4:$D$61,$P196-4+53),"")</f>
        <v/>
      </c>
      <c r="BS196" s="26">
        <f>IF(54&lt;=$Q196,INDEX('BAZA PRAC'!$D$4:$D$61,$P196-4+54),"")</f>
        <v/>
      </c>
      <c r="BT196" s="26">
        <f>IF(55&lt;=$Q196,INDEX('BAZA PRAC'!$D$4:$D$61,$P196-4+55),"")</f>
        <v/>
      </c>
      <c r="BU196" s="26">
        <f>IF(56&lt;=$Q196,INDEX('BAZA PRAC'!$D$4:$D$61,$P196-4+56),"")</f>
        <v/>
      </c>
      <c r="BV196" s="26">
        <f>IF(57&lt;=$Q196,INDEX('BAZA PRAC'!$D$4:$D$61,$P196-4+57),"")</f>
        <v/>
      </c>
      <c r="BW196" s="26">
        <f>IF(58&lt;=$Q196,INDEX('BAZA PRAC'!$D$4:$D$61,$P196-4+58),"")</f>
        <v/>
      </c>
      <c r="BX196" s="20" t="n"/>
      <c r="BY196" s="20" t="n"/>
    </row>
    <row r="197">
      <c r="A197" s="19">
        <f>IF($D197="","",COUNTA($D$11:$D197))</f>
        <v/>
      </c>
      <c r="B197" s="19">
        <f>IF($BX197&lt;&gt;"",$BX197,IF($D197="","",IFERROR(INDEX('BAZA PRAC'!$A$4:$A$61,MATCH($D197,'BAZA PRAC'!$D$4:$D$61,0)),"")))</f>
        <v/>
      </c>
      <c r="C197" s="20" t="n"/>
      <c r="D197" s="21" t="n"/>
      <c r="E197" s="19">
        <f>IF($BY197&lt;&gt;"",$BY197,IF($D197="","",IFERROR(INDEX('BAZA PRAC'!$E$4:$E$61,MATCH($D197,'BAZA PRAC'!$D$4:$D$61,0)),"")))</f>
        <v/>
      </c>
      <c r="F197" s="22" t="n"/>
      <c r="G197" s="23" t="n"/>
      <c r="H197" s="23" t="n"/>
      <c r="I197" s="23" t="n"/>
      <c r="J197" s="24">
        <f>IF($D197="","",N(G197)+N(H197)+N(I197))</f>
        <v/>
      </c>
      <c r="K197" s="24">
        <f>IF($D197="","",N(F197)*J197)</f>
        <v/>
      </c>
      <c r="L197" s="25" t="n"/>
      <c r="M197" s="24">
        <f>IF($D197="","",K197*(1-N(L197)))</f>
        <v/>
      </c>
      <c r="N197" s="21" t="n"/>
      <c r="P197" s="26">
        <f>IFERROR(VLOOKUP($C197,USTAWIENIA!$E$2:$H$8,3,FALSE),4)</f>
        <v/>
      </c>
      <c r="Q197" s="26">
        <f>IFERROR(VLOOKUP($C197,USTAWIENIA!$E$2:$H$8,4,FALSE),58)</f>
        <v/>
      </c>
      <c r="R197" s="26">
        <f>IF(1&lt;=$Q197,INDEX('BAZA PRAC'!$D$4:$D$61,$P197-4+1),"")</f>
        <v/>
      </c>
      <c r="S197" s="26">
        <f>IF(2&lt;=$Q197,INDEX('BAZA PRAC'!$D$4:$D$61,$P197-4+2),"")</f>
        <v/>
      </c>
      <c r="T197" s="26">
        <f>IF(3&lt;=$Q197,INDEX('BAZA PRAC'!$D$4:$D$61,$P197-4+3),"")</f>
        <v/>
      </c>
      <c r="U197" s="26">
        <f>IF(4&lt;=$Q197,INDEX('BAZA PRAC'!$D$4:$D$61,$P197-4+4),"")</f>
        <v/>
      </c>
      <c r="V197" s="26">
        <f>IF(5&lt;=$Q197,INDEX('BAZA PRAC'!$D$4:$D$61,$P197-4+5),"")</f>
        <v/>
      </c>
      <c r="W197" s="26">
        <f>IF(6&lt;=$Q197,INDEX('BAZA PRAC'!$D$4:$D$61,$P197-4+6),"")</f>
        <v/>
      </c>
      <c r="X197" s="26">
        <f>IF(7&lt;=$Q197,INDEX('BAZA PRAC'!$D$4:$D$61,$P197-4+7),"")</f>
        <v/>
      </c>
      <c r="Y197" s="26">
        <f>IF(8&lt;=$Q197,INDEX('BAZA PRAC'!$D$4:$D$61,$P197-4+8),"")</f>
        <v/>
      </c>
      <c r="Z197" s="26">
        <f>IF(9&lt;=$Q197,INDEX('BAZA PRAC'!$D$4:$D$61,$P197-4+9),"")</f>
        <v/>
      </c>
      <c r="AA197" s="26">
        <f>IF(10&lt;=$Q197,INDEX('BAZA PRAC'!$D$4:$D$61,$P197-4+10),"")</f>
        <v/>
      </c>
      <c r="AB197" s="26">
        <f>IF(11&lt;=$Q197,INDEX('BAZA PRAC'!$D$4:$D$61,$P197-4+11),"")</f>
        <v/>
      </c>
      <c r="AC197" s="26">
        <f>IF(12&lt;=$Q197,INDEX('BAZA PRAC'!$D$4:$D$61,$P197-4+12),"")</f>
        <v/>
      </c>
      <c r="AD197" s="26">
        <f>IF(13&lt;=$Q197,INDEX('BAZA PRAC'!$D$4:$D$61,$P197-4+13),"")</f>
        <v/>
      </c>
      <c r="AE197" s="26">
        <f>IF(14&lt;=$Q197,INDEX('BAZA PRAC'!$D$4:$D$61,$P197-4+14),"")</f>
        <v/>
      </c>
      <c r="AF197" s="26">
        <f>IF(15&lt;=$Q197,INDEX('BAZA PRAC'!$D$4:$D$61,$P197-4+15),"")</f>
        <v/>
      </c>
      <c r="AG197" s="26">
        <f>IF(16&lt;=$Q197,INDEX('BAZA PRAC'!$D$4:$D$61,$P197-4+16),"")</f>
        <v/>
      </c>
      <c r="AH197" s="26">
        <f>IF(17&lt;=$Q197,INDEX('BAZA PRAC'!$D$4:$D$61,$P197-4+17),"")</f>
        <v/>
      </c>
      <c r="AI197" s="26">
        <f>IF(18&lt;=$Q197,INDEX('BAZA PRAC'!$D$4:$D$61,$P197-4+18),"")</f>
        <v/>
      </c>
      <c r="AJ197" s="26">
        <f>IF(19&lt;=$Q197,INDEX('BAZA PRAC'!$D$4:$D$61,$P197-4+19),"")</f>
        <v/>
      </c>
      <c r="AK197" s="26">
        <f>IF(20&lt;=$Q197,INDEX('BAZA PRAC'!$D$4:$D$61,$P197-4+20),"")</f>
        <v/>
      </c>
      <c r="AL197" s="26">
        <f>IF(21&lt;=$Q197,INDEX('BAZA PRAC'!$D$4:$D$61,$P197-4+21),"")</f>
        <v/>
      </c>
      <c r="AM197" s="26">
        <f>IF(22&lt;=$Q197,INDEX('BAZA PRAC'!$D$4:$D$61,$P197-4+22),"")</f>
        <v/>
      </c>
      <c r="AN197" s="26">
        <f>IF(23&lt;=$Q197,INDEX('BAZA PRAC'!$D$4:$D$61,$P197-4+23),"")</f>
        <v/>
      </c>
      <c r="AO197" s="26">
        <f>IF(24&lt;=$Q197,INDEX('BAZA PRAC'!$D$4:$D$61,$P197-4+24),"")</f>
        <v/>
      </c>
      <c r="AP197" s="26">
        <f>IF(25&lt;=$Q197,INDEX('BAZA PRAC'!$D$4:$D$61,$P197-4+25),"")</f>
        <v/>
      </c>
      <c r="AQ197" s="26">
        <f>IF(26&lt;=$Q197,INDEX('BAZA PRAC'!$D$4:$D$61,$P197-4+26),"")</f>
        <v/>
      </c>
      <c r="AR197" s="26">
        <f>IF(27&lt;=$Q197,INDEX('BAZA PRAC'!$D$4:$D$61,$P197-4+27),"")</f>
        <v/>
      </c>
      <c r="AS197" s="26">
        <f>IF(28&lt;=$Q197,INDEX('BAZA PRAC'!$D$4:$D$61,$P197-4+28),"")</f>
        <v/>
      </c>
      <c r="AT197" s="26">
        <f>IF(29&lt;=$Q197,INDEX('BAZA PRAC'!$D$4:$D$61,$P197-4+29),"")</f>
        <v/>
      </c>
      <c r="AU197" s="26">
        <f>IF(30&lt;=$Q197,INDEX('BAZA PRAC'!$D$4:$D$61,$P197-4+30),"")</f>
        <v/>
      </c>
      <c r="AV197" s="26">
        <f>IF(31&lt;=$Q197,INDEX('BAZA PRAC'!$D$4:$D$61,$P197-4+31),"")</f>
        <v/>
      </c>
      <c r="AW197" s="26">
        <f>IF(32&lt;=$Q197,INDEX('BAZA PRAC'!$D$4:$D$61,$P197-4+32),"")</f>
        <v/>
      </c>
      <c r="AX197" s="26">
        <f>IF(33&lt;=$Q197,INDEX('BAZA PRAC'!$D$4:$D$61,$P197-4+33),"")</f>
        <v/>
      </c>
      <c r="AY197" s="26">
        <f>IF(34&lt;=$Q197,INDEX('BAZA PRAC'!$D$4:$D$61,$P197-4+34),"")</f>
        <v/>
      </c>
      <c r="AZ197" s="26">
        <f>IF(35&lt;=$Q197,INDEX('BAZA PRAC'!$D$4:$D$61,$P197-4+35),"")</f>
        <v/>
      </c>
      <c r="BA197" s="26">
        <f>IF(36&lt;=$Q197,INDEX('BAZA PRAC'!$D$4:$D$61,$P197-4+36),"")</f>
        <v/>
      </c>
      <c r="BB197" s="26">
        <f>IF(37&lt;=$Q197,INDEX('BAZA PRAC'!$D$4:$D$61,$P197-4+37),"")</f>
        <v/>
      </c>
      <c r="BC197" s="26">
        <f>IF(38&lt;=$Q197,INDEX('BAZA PRAC'!$D$4:$D$61,$P197-4+38),"")</f>
        <v/>
      </c>
      <c r="BD197" s="26">
        <f>IF(39&lt;=$Q197,INDEX('BAZA PRAC'!$D$4:$D$61,$P197-4+39),"")</f>
        <v/>
      </c>
      <c r="BE197" s="26">
        <f>IF(40&lt;=$Q197,INDEX('BAZA PRAC'!$D$4:$D$61,$P197-4+40),"")</f>
        <v/>
      </c>
      <c r="BF197" s="26">
        <f>IF(41&lt;=$Q197,INDEX('BAZA PRAC'!$D$4:$D$61,$P197-4+41),"")</f>
        <v/>
      </c>
      <c r="BG197" s="26">
        <f>IF(42&lt;=$Q197,INDEX('BAZA PRAC'!$D$4:$D$61,$P197-4+42),"")</f>
        <v/>
      </c>
      <c r="BH197" s="26">
        <f>IF(43&lt;=$Q197,INDEX('BAZA PRAC'!$D$4:$D$61,$P197-4+43),"")</f>
        <v/>
      </c>
      <c r="BI197" s="26">
        <f>IF(44&lt;=$Q197,INDEX('BAZA PRAC'!$D$4:$D$61,$P197-4+44),"")</f>
        <v/>
      </c>
      <c r="BJ197" s="26">
        <f>IF(45&lt;=$Q197,INDEX('BAZA PRAC'!$D$4:$D$61,$P197-4+45),"")</f>
        <v/>
      </c>
      <c r="BK197" s="26">
        <f>IF(46&lt;=$Q197,INDEX('BAZA PRAC'!$D$4:$D$61,$P197-4+46),"")</f>
        <v/>
      </c>
      <c r="BL197" s="26">
        <f>IF(47&lt;=$Q197,INDEX('BAZA PRAC'!$D$4:$D$61,$P197-4+47),"")</f>
        <v/>
      </c>
      <c r="BM197" s="26">
        <f>IF(48&lt;=$Q197,INDEX('BAZA PRAC'!$D$4:$D$61,$P197-4+48),"")</f>
        <v/>
      </c>
      <c r="BN197" s="26">
        <f>IF(49&lt;=$Q197,INDEX('BAZA PRAC'!$D$4:$D$61,$P197-4+49),"")</f>
        <v/>
      </c>
      <c r="BO197" s="26">
        <f>IF(50&lt;=$Q197,INDEX('BAZA PRAC'!$D$4:$D$61,$P197-4+50),"")</f>
        <v/>
      </c>
      <c r="BP197" s="26">
        <f>IF(51&lt;=$Q197,INDEX('BAZA PRAC'!$D$4:$D$61,$P197-4+51),"")</f>
        <v/>
      </c>
      <c r="BQ197" s="26">
        <f>IF(52&lt;=$Q197,INDEX('BAZA PRAC'!$D$4:$D$61,$P197-4+52),"")</f>
        <v/>
      </c>
      <c r="BR197" s="26">
        <f>IF(53&lt;=$Q197,INDEX('BAZA PRAC'!$D$4:$D$61,$P197-4+53),"")</f>
        <v/>
      </c>
      <c r="BS197" s="26">
        <f>IF(54&lt;=$Q197,INDEX('BAZA PRAC'!$D$4:$D$61,$P197-4+54),"")</f>
        <v/>
      </c>
      <c r="BT197" s="26">
        <f>IF(55&lt;=$Q197,INDEX('BAZA PRAC'!$D$4:$D$61,$P197-4+55),"")</f>
        <v/>
      </c>
      <c r="BU197" s="26">
        <f>IF(56&lt;=$Q197,INDEX('BAZA PRAC'!$D$4:$D$61,$P197-4+56),"")</f>
        <v/>
      </c>
      <c r="BV197" s="26">
        <f>IF(57&lt;=$Q197,INDEX('BAZA PRAC'!$D$4:$D$61,$P197-4+57),"")</f>
        <v/>
      </c>
      <c r="BW197" s="26">
        <f>IF(58&lt;=$Q197,INDEX('BAZA PRAC'!$D$4:$D$61,$P197-4+58),"")</f>
        <v/>
      </c>
      <c r="BX197" s="20" t="n"/>
      <c r="BY197" s="20" t="n"/>
    </row>
    <row r="198">
      <c r="A198" s="27">
        <f>IF($D198="","",COUNTA($D$11:$D198))</f>
        <v/>
      </c>
      <c r="B198" s="27">
        <f>IF($BX198&lt;&gt;"",$BX198,IF($D198="","",IFERROR(INDEX('BAZA PRAC'!$A$4:$A$61,MATCH($D198,'BAZA PRAC'!$D$4:$D$61,0)),"")))</f>
        <v/>
      </c>
      <c r="C198" s="20" t="n"/>
      <c r="D198" s="21" t="n"/>
      <c r="E198" s="27">
        <f>IF($BY198&lt;&gt;"",$BY198,IF($D198="","",IFERROR(INDEX('BAZA PRAC'!$E$4:$E$61,MATCH($D198,'BAZA PRAC'!$D$4:$D$61,0)),"")))</f>
        <v/>
      </c>
      <c r="F198" s="22" t="n"/>
      <c r="G198" s="23" t="n"/>
      <c r="H198" s="23" t="n"/>
      <c r="I198" s="23" t="n"/>
      <c r="J198" s="28">
        <f>IF($D198="","",N(G198)+N(H198)+N(I198))</f>
        <v/>
      </c>
      <c r="K198" s="28">
        <f>IF($D198="","",N(F198)*J198)</f>
        <v/>
      </c>
      <c r="L198" s="25" t="n"/>
      <c r="M198" s="28">
        <f>IF($D198="","",K198*(1-N(L198)))</f>
        <v/>
      </c>
      <c r="N198" s="21" t="n"/>
      <c r="P198" s="26">
        <f>IFERROR(VLOOKUP($C198,USTAWIENIA!$E$2:$H$8,3,FALSE),4)</f>
        <v/>
      </c>
      <c r="Q198" s="26">
        <f>IFERROR(VLOOKUP($C198,USTAWIENIA!$E$2:$H$8,4,FALSE),58)</f>
        <v/>
      </c>
      <c r="R198" s="26">
        <f>IF(1&lt;=$Q198,INDEX('BAZA PRAC'!$D$4:$D$61,$P198-4+1),"")</f>
        <v/>
      </c>
      <c r="S198" s="26">
        <f>IF(2&lt;=$Q198,INDEX('BAZA PRAC'!$D$4:$D$61,$P198-4+2),"")</f>
        <v/>
      </c>
      <c r="T198" s="26">
        <f>IF(3&lt;=$Q198,INDEX('BAZA PRAC'!$D$4:$D$61,$P198-4+3),"")</f>
        <v/>
      </c>
      <c r="U198" s="26">
        <f>IF(4&lt;=$Q198,INDEX('BAZA PRAC'!$D$4:$D$61,$P198-4+4),"")</f>
        <v/>
      </c>
      <c r="V198" s="26">
        <f>IF(5&lt;=$Q198,INDEX('BAZA PRAC'!$D$4:$D$61,$P198-4+5),"")</f>
        <v/>
      </c>
      <c r="W198" s="26">
        <f>IF(6&lt;=$Q198,INDEX('BAZA PRAC'!$D$4:$D$61,$P198-4+6),"")</f>
        <v/>
      </c>
      <c r="X198" s="26">
        <f>IF(7&lt;=$Q198,INDEX('BAZA PRAC'!$D$4:$D$61,$P198-4+7),"")</f>
        <v/>
      </c>
      <c r="Y198" s="26">
        <f>IF(8&lt;=$Q198,INDEX('BAZA PRAC'!$D$4:$D$61,$P198-4+8),"")</f>
        <v/>
      </c>
      <c r="Z198" s="26">
        <f>IF(9&lt;=$Q198,INDEX('BAZA PRAC'!$D$4:$D$61,$P198-4+9),"")</f>
        <v/>
      </c>
      <c r="AA198" s="26">
        <f>IF(10&lt;=$Q198,INDEX('BAZA PRAC'!$D$4:$D$61,$P198-4+10),"")</f>
        <v/>
      </c>
      <c r="AB198" s="26">
        <f>IF(11&lt;=$Q198,INDEX('BAZA PRAC'!$D$4:$D$61,$P198-4+11),"")</f>
        <v/>
      </c>
      <c r="AC198" s="26">
        <f>IF(12&lt;=$Q198,INDEX('BAZA PRAC'!$D$4:$D$61,$P198-4+12),"")</f>
        <v/>
      </c>
      <c r="AD198" s="26">
        <f>IF(13&lt;=$Q198,INDEX('BAZA PRAC'!$D$4:$D$61,$P198-4+13),"")</f>
        <v/>
      </c>
      <c r="AE198" s="26">
        <f>IF(14&lt;=$Q198,INDEX('BAZA PRAC'!$D$4:$D$61,$P198-4+14),"")</f>
        <v/>
      </c>
      <c r="AF198" s="26">
        <f>IF(15&lt;=$Q198,INDEX('BAZA PRAC'!$D$4:$D$61,$P198-4+15),"")</f>
        <v/>
      </c>
      <c r="AG198" s="26">
        <f>IF(16&lt;=$Q198,INDEX('BAZA PRAC'!$D$4:$D$61,$P198-4+16),"")</f>
        <v/>
      </c>
      <c r="AH198" s="26">
        <f>IF(17&lt;=$Q198,INDEX('BAZA PRAC'!$D$4:$D$61,$P198-4+17),"")</f>
        <v/>
      </c>
      <c r="AI198" s="26">
        <f>IF(18&lt;=$Q198,INDEX('BAZA PRAC'!$D$4:$D$61,$P198-4+18),"")</f>
        <v/>
      </c>
      <c r="AJ198" s="26">
        <f>IF(19&lt;=$Q198,INDEX('BAZA PRAC'!$D$4:$D$61,$P198-4+19),"")</f>
        <v/>
      </c>
      <c r="AK198" s="26">
        <f>IF(20&lt;=$Q198,INDEX('BAZA PRAC'!$D$4:$D$61,$P198-4+20),"")</f>
        <v/>
      </c>
      <c r="AL198" s="26">
        <f>IF(21&lt;=$Q198,INDEX('BAZA PRAC'!$D$4:$D$61,$P198-4+21),"")</f>
        <v/>
      </c>
      <c r="AM198" s="26">
        <f>IF(22&lt;=$Q198,INDEX('BAZA PRAC'!$D$4:$D$61,$P198-4+22),"")</f>
        <v/>
      </c>
      <c r="AN198" s="26">
        <f>IF(23&lt;=$Q198,INDEX('BAZA PRAC'!$D$4:$D$61,$P198-4+23),"")</f>
        <v/>
      </c>
      <c r="AO198" s="26">
        <f>IF(24&lt;=$Q198,INDEX('BAZA PRAC'!$D$4:$D$61,$P198-4+24),"")</f>
        <v/>
      </c>
      <c r="AP198" s="26">
        <f>IF(25&lt;=$Q198,INDEX('BAZA PRAC'!$D$4:$D$61,$P198-4+25),"")</f>
        <v/>
      </c>
      <c r="AQ198" s="26">
        <f>IF(26&lt;=$Q198,INDEX('BAZA PRAC'!$D$4:$D$61,$P198-4+26),"")</f>
        <v/>
      </c>
      <c r="AR198" s="26">
        <f>IF(27&lt;=$Q198,INDEX('BAZA PRAC'!$D$4:$D$61,$P198-4+27),"")</f>
        <v/>
      </c>
      <c r="AS198" s="26">
        <f>IF(28&lt;=$Q198,INDEX('BAZA PRAC'!$D$4:$D$61,$P198-4+28),"")</f>
        <v/>
      </c>
      <c r="AT198" s="26">
        <f>IF(29&lt;=$Q198,INDEX('BAZA PRAC'!$D$4:$D$61,$P198-4+29),"")</f>
        <v/>
      </c>
      <c r="AU198" s="26">
        <f>IF(30&lt;=$Q198,INDEX('BAZA PRAC'!$D$4:$D$61,$P198-4+30),"")</f>
        <v/>
      </c>
      <c r="AV198" s="26">
        <f>IF(31&lt;=$Q198,INDEX('BAZA PRAC'!$D$4:$D$61,$P198-4+31),"")</f>
        <v/>
      </c>
      <c r="AW198" s="26">
        <f>IF(32&lt;=$Q198,INDEX('BAZA PRAC'!$D$4:$D$61,$P198-4+32),"")</f>
        <v/>
      </c>
      <c r="AX198" s="26">
        <f>IF(33&lt;=$Q198,INDEX('BAZA PRAC'!$D$4:$D$61,$P198-4+33),"")</f>
        <v/>
      </c>
      <c r="AY198" s="26">
        <f>IF(34&lt;=$Q198,INDEX('BAZA PRAC'!$D$4:$D$61,$P198-4+34),"")</f>
        <v/>
      </c>
      <c r="AZ198" s="26">
        <f>IF(35&lt;=$Q198,INDEX('BAZA PRAC'!$D$4:$D$61,$P198-4+35),"")</f>
        <v/>
      </c>
      <c r="BA198" s="26">
        <f>IF(36&lt;=$Q198,INDEX('BAZA PRAC'!$D$4:$D$61,$P198-4+36),"")</f>
        <v/>
      </c>
      <c r="BB198" s="26">
        <f>IF(37&lt;=$Q198,INDEX('BAZA PRAC'!$D$4:$D$61,$P198-4+37),"")</f>
        <v/>
      </c>
      <c r="BC198" s="26">
        <f>IF(38&lt;=$Q198,INDEX('BAZA PRAC'!$D$4:$D$61,$P198-4+38),"")</f>
        <v/>
      </c>
      <c r="BD198" s="26">
        <f>IF(39&lt;=$Q198,INDEX('BAZA PRAC'!$D$4:$D$61,$P198-4+39),"")</f>
        <v/>
      </c>
      <c r="BE198" s="26">
        <f>IF(40&lt;=$Q198,INDEX('BAZA PRAC'!$D$4:$D$61,$P198-4+40),"")</f>
        <v/>
      </c>
      <c r="BF198" s="26">
        <f>IF(41&lt;=$Q198,INDEX('BAZA PRAC'!$D$4:$D$61,$P198-4+41),"")</f>
        <v/>
      </c>
      <c r="BG198" s="26">
        <f>IF(42&lt;=$Q198,INDEX('BAZA PRAC'!$D$4:$D$61,$P198-4+42),"")</f>
        <v/>
      </c>
      <c r="BH198" s="26">
        <f>IF(43&lt;=$Q198,INDEX('BAZA PRAC'!$D$4:$D$61,$P198-4+43),"")</f>
        <v/>
      </c>
      <c r="BI198" s="26">
        <f>IF(44&lt;=$Q198,INDEX('BAZA PRAC'!$D$4:$D$61,$P198-4+44),"")</f>
        <v/>
      </c>
      <c r="BJ198" s="26">
        <f>IF(45&lt;=$Q198,INDEX('BAZA PRAC'!$D$4:$D$61,$P198-4+45),"")</f>
        <v/>
      </c>
      <c r="BK198" s="26">
        <f>IF(46&lt;=$Q198,INDEX('BAZA PRAC'!$D$4:$D$61,$P198-4+46),"")</f>
        <v/>
      </c>
      <c r="BL198" s="26">
        <f>IF(47&lt;=$Q198,INDEX('BAZA PRAC'!$D$4:$D$61,$P198-4+47),"")</f>
        <v/>
      </c>
      <c r="BM198" s="26">
        <f>IF(48&lt;=$Q198,INDEX('BAZA PRAC'!$D$4:$D$61,$P198-4+48),"")</f>
        <v/>
      </c>
      <c r="BN198" s="26">
        <f>IF(49&lt;=$Q198,INDEX('BAZA PRAC'!$D$4:$D$61,$P198-4+49),"")</f>
        <v/>
      </c>
      <c r="BO198" s="26">
        <f>IF(50&lt;=$Q198,INDEX('BAZA PRAC'!$D$4:$D$61,$P198-4+50),"")</f>
        <v/>
      </c>
      <c r="BP198" s="26">
        <f>IF(51&lt;=$Q198,INDEX('BAZA PRAC'!$D$4:$D$61,$P198-4+51),"")</f>
        <v/>
      </c>
      <c r="BQ198" s="26">
        <f>IF(52&lt;=$Q198,INDEX('BAZA PRAC'!$D$4:$D$61,$P198-4+52),"")</f>
        <v/>
      </c>
      <c r="BR198" s="26">
        <f>IF(53&lt;=$Q198,INDEX('BAZA PRAC'!$D$4:$D$61,$P198-4+53),"")</f>
        <v/>
      </c>
      <c r="BS198" s="26">
        <f>IF(54&lt;=$Q198,INDEX('BAZA PRAC'!$D$4:$D$61,$P198-4+54),"")</f>
        <v/>
      </c>
      <c r="BT198" s="26">
        <f>IF(55&lt;=$Q198,INDEX('BAZA PRAC'!$D$4:$D$61,$P198-4+55),"")</f>
        <v/>
      </c>
      <c r="BU198" s="26">
        <f>IF(56&lt;=$Q198,INDEX('BAZA PRAC'!$D$4:$D$61,$P198-4+56),"")</f>
        <v/>
      </c>
      <c r="BV198" s="26">
        <f>IF(57&lt;=$Q198,INDEX('BAZA PRAC'!$D$4:$D$61,$P198-4+57),"")</f>
        <v/>
      </c>
      <c r="BW198" s="26">
        <f>IF(58&lt;=$Q198,INDEX('BAZA PRAC'!$D$4:$D$61,$P198-4+58),"")</f>
        <v/>
      </c>
      <c r="BX198" s="20" t="n"/>
      <c r="BY198" s="20" t="n"/>
    </row>
    <row r="199">
      <c r="A199" s="19">
        <f>IF($D199="","",COUNTA($D$11:$D199))</f>
        <v/>
      </c>
      <c r="B199" s="19">
        <f>IF($BX199&lt;&gt;"",$BX199,IF($D199="","",IFERROR(INDEX('BAZA PRAC'!$A$4:$A$61,MATCH($D199,'BAZA PRAC'!$D$4:$D$61,0)),"")))</f>
        <v/>
      </c>
      <c r="C199" s="20" t="n"/>
      <c r="D199" s="21" t="n"/>
      <c r="E199" s="19">
        <f>IF($BY199&lt;&gt;"",$BY199,IF($D199="","",IFERROR(INDEX('BAZA PRAC'!$E$4:$E$61,MATCH($D199,'BAZA PRAC'!$D$4:$D$61,0)),"")))</f>
        <v/>
      </c>
      <c r="F199" s="22" t="n"/>
      <c r="G199" s="23" t="n"/>
      <c r="H199" s="23" t="n"/>
      <c r="I199" s="23" t="n"/>
      <c r="J199" s="24">
        <f>IF($D199="","",N(G199)+N(H199)+N(I199))</f>
        <v/>
      </c>
      <c r="K199" s="24">
        <f>IF($D199="","",N(F199)*J199)</f>
        <v/>
      </c>
      <c r="L199" s="25" t="n"/>
      <c r="M199" s="24">
        <f>IF($D199="","",K199*(1-N(L199)))</f>
        <v/>
      </c>
      <c r="N199" s="21" t="n"/>
      <c r="P199" s="26">
        <f>IFERROR(VLOOKUP($C199,USTAWIENIA!$E$2:$H$8,3,FALSE),4)</f>
        <v/>
      </c>
      <c r="Q199" s="26">
        <f>IFERROR(VLOOKUP($C199,USTAWIENIA!$E$2:$H$8,4,FALSE),58)</f>
        <v/>
      </c>
      <c r="R199" s="26">
        <f>IF(1&lt;=$Q199,INDEX('BAZA PRAC'!$D$4:$D$61,$P199-4+1),"")</f>
        <v/>
      </c>
      <c r="S199" s="26">
        <f>IF(2&lt;=$Q199,INDEX('BAZA PRAC'!$D$4:$D$61,$P199-4+2),"")</f>
        <v/>
      </c>
      <c r="T199" s="26">
        <f>IF(3&lt;=$Q199,INDEX('BAZA PRAC'!$D$4:$D$61,$P199-4+3),"")</f>
        <v/>
      </c>
      <c r="U199" s="26">
        <f>IF(4&lt;=$Q199,INDEX('BAZA PRAC'!$D$4:$D$61,$P199-4+4),"")</f>
        <v/>
      </c>
      <c r="V199" s="26">
        <f>IF(5&lt;=$Q199,INDEX('BAZA PRAC'!$D$4:$D$61,$P199-4+5),"")</f>
        <v/>
      </c>
      <c r="W199" s="26">
        <f>IF(6&lt;=$Q199,INDEX('BAZA PRAC'!$D$4:$D$61,$P199-4+6),"")</f>
        <v/>
      </c>
      <c r="X199" s="26">
        <f>IF(7&lt;=$Q199,INDEX('BAZA PRAC'!$D$4:$D$61,$P199-4+7),"")</f>
        <v/>
      </c>
      <c r="Y199" s="26">
        <f>IF(8&lt;=$Q199,INDEX('BAZA PRAC'!$D$4:$D$61,$P199-4+8),"")</f>
        <v/>
      </c>
      <c r="Z199" s="26">
        <f>IF(9&lt;=$Q199,INDEX('BAZA PRAC'!$D$4:$D$61,$P199-4+9),"")</f>
        <v/>
      </c>
      <c r="AA199" s="26">
        <f>IF(10&lt;=$Q199,INDEX('BAZA PRAC'!$D$4:$D$61,$P199-4+10),"")</f>
        <v/>
      </c>
      <c r="AB199" s="26">
        <f>IF(11&lt;=$Q199,INDEX('BAZA PRAC'!$D$4:$D$61,$P199-4+11),"")</f>
        <v/>
      </c>
      <c r="AC199" s="26">
        <f>IF(12&lt;=$Q199,INDEX('BAZA PRAC'!$D$4:$D$61,$P199-4+12),"")</f>
        <v/>
      </c>
      <c r="AD199" s="26">
        <f>IF(13&lt;=$Q199,INDEX('BAZA PRAC'!$D$4:$D$61,$P199-4+13),"")</f>
        <v/>
      </c>
      <c r="AE199" s="26">
        <f>IF(14&lt;=$Q199,INDEX('BAZA PRAC'!$D$4:$D$61,$P199-4+14),"")</f>
        <v/>
      </c>
      <c r="AF199" s="26">
        <f>IF(15&lt;=$Q199,INDEX('BAZA PRAC'!$D$4:$D$61,$P199-4+15),"")</f>
        <v/>
      </c>
      <c r="AG199" s="26">
        <f>IF(16&lt;=$Q199,INDEX('BAZA PRAC'!$D$4:$D$61,$P199-4+16),"")</f>
        <v/>
      </c>
      <c r="AH199" s="26">
        <f>IF(17&lt;=$Q199,INDEX('BAZA PRAC'!$D$4:$D$61,$P199-4+17),"")</f>
        <v/>
      </c>
      <c r="AI199" s="26">
        <f>IF(18&lt;=$Q199,INDEX('BAZA PRAC'!$D$4:$D$61,$P199-4+18),"")</f>
        <v/>
      </c>
      <c r="AJ199" s="26">
        <f>IF(19&lt;=$Q199,INDEX('BAZA PRAC'!$D$4:$D$61,$P199-4+19),"")</f>
        <v/>
      </c>
      <c r="AK199" s="26">
        <f>IF(20&lt;=$Q199,INDEX('BAZA PRAC'!$D$4:$D$61,$P199-4+20),"")</f>
        <v/>
      </c>
      <c r="AL199" s="26">
        <f>IF(21&lt;=$Q199,INDEX('BAZA PRAC'!$D$4:$D$61,$P199-4+21),"")</f>
        <v/>
      </c>
      <c r="AM199" s="26">
        <f>IF(22&lt;=$Q199,INDEX('BAZA PRAC'!$D$4:$D$61,$P199-4+22),"")</f>
        <v/>
      </c>
      <c r="AN199" s="26">
        <f>IF(23&lt;=$Q199,INDEX('BAZA PRAC'!$D$4:$D$61,$P199-4+23),"")</f>
        <v/>
      </c>
      <c r="AO199" s="26">
        <f>IF(24&lt;=$Q199,INDEX('BAZA PRAC'!$D$4:$D$61,$P199-4+24),"")</f>
        <v/>
      </c>
      <c r="AP199" s="26">
        <f>IF(25&lt;=$Q199,INDEX('BAZA PRAC'!$D$4:$D$61,$P199-4+25),"")</f>
        <v/>
      </c>
      <c r="AQ199" s="26">
        <f>IF(26&lt;=$Q199,INDEX('BAZA PRAC'!$D$4:$D$61,$P199-4+26),"")</f>
        <v/>
      </c>
      <c r="AR199" s="26">
        <f>IF(27&lt;=$Q199,INDEX('BAZA PRAC'!$D$4:$D$61,$P199-4+27),"")</f>
        <v/>
      </c>
      <c r="AS199" s="26">
        <f>IF(28&lt;=$Q199,INDEX('BAZA PRAC'!$D$4:$D$61,$P199-4+28),"")</f>
        <v/>
      </c>
      <c r="AT199" s="26">
        <f>IF(29&lt;=$Q199,INDEX('BAZA PRAC'!$D$4:$D$61,$P199-4+29),"")</f>
        <v/>
      </c>
      <c r="AU199" s="26">
        <f>IF(30&lt;=$Q199,INDEX('BAZA PRAC'!$D$4:$D$61,$P199-4+30),"")</f>
        <v/>
      </c>
      <c r="AV199" s="26">
        <f>IF(31&lt;=$Q199,INDEX('BAZA PRAC'!$D$4:$D$61,$P199-4+31),"")</f>
        <v/>
      </c>
      <c r="AW199" s="26">
        <f>IF(32&lt;=$Q199,INDEX('BAZA PRAC'!$D$4:$D$61,$P199-4+32),"")</f>
        <v/>
      </c>
      <c r="AX199" s="26">
        <f>IF(33&lt;=$Q199,INDEX('BAZA PRAC'!$D$4:$D$61,$P199-4+33),"")</f>
        <v/>
      </c>
      <c r="AY199" s="26">
        <f>IF(34&lt;=$Q199,INDEX('BAZA PRAC'!$D$4:$D$61,$P199-4+34),"")</f>
        <v/>
      </c>
      <c r="AZ199" s="26">
        <f>IF(35&lt;=$Q199,INDEX('BAZA PRAC'!$D$4:$D$61,$P199-4+35),"")</f>
        <v/>
      </c>
      <c r="BA199" s="26">
        <f>IF(36&lt;=$Q199,INDEX('BAZA PRAC'!$D$4:$D$61,$P199-4+36),"")</f>
        <v/>
      </c>
      <c r="BB199" s="26">
        <f>IF(37&lt;=$Q199,INDEX('BAZA PRAC'!$D$4:$D$61,$P199-4+37),"")</f>
        <v/>
      </c>
      <c r="BC199" s="26">
        <f>IF(38&lt;=$Q199,INDEX('BAZA PRAC'!$D$4:$D$61,$P199-4+38),"")</f>
        <v/>
      </c>
      <c r="BD199" s="26">
        <f>IF(39&lt;=$Q199,INDEX('BAZA PRAC'!$D$4:$D$61,$P199-4+39),"")</f>
        <v/>
      </c>
      <c r="BE199" s="26">
        <f>IF(40&lt;=$Q199,INDEX('BAZA PRAC'!$D$4:$D$61,$P199-4+40),"")</f>
        <v/>
      </c>
      <c r="BF199" s="26">
        <f>IF(41&lt;=$Q199,INDEX('BAZA PRAC'!$D$4:$D$61,$P199-4+41),"")</f>
        <v/>
      </c>
      <c r="BG199" s="26">
        <f>IF(42&lt;=$Q199,INDEX('BAZA PRAC'!$D$4:$D$61,$P199-4+42),"")</f>
        <v/>
      </c>
      <c r="BH199" s="26">
        <f>IF(43&lt;=$Q199,INDEX('BAZA PRAC'!$D$4:$D$61,$P199-4+43),"")</f>
        <v/>
      </c>
      <c r="BI199" s="26">
        <f>IF(44&lt;=$Q199,INDEX('BAZA PRAC'!$D$4:$D$61,$P199-4+44),"")</f>
        <v/>
      </c>
      <c r="BJ199" s="26">
        <f>IF(45&lt;=$Q199,INDEX('BAZA PRAC'!$D$4:$D$61,$P199-4+45),"")</f>
        <v/>
      </c>
      <c r="BK199" s="26">
        <f>IF(46&lt;=$Q199,INDEX('BAZA PRAC'!$D$4:$D$61,$P199-4+46),"")</f>
        <v/>
      </c>
      <c r="BL199" s="26">
        <f>IF(47&lt;=$Q199,INDEX('BAZA PRAC'!$D$4:$D$61,$P199-4+47),"")</f>
        <v/>
      </c>
      <c r="BM199" s="26">
        <f>IF(48&lt;=$Q199,INDEX('BAZA PRAC'!$D$4:$D$61,$P199-4+48),"")</f>
        <v/>
      </c>
      <c r="BN199" s="26">
        <f>IF(49&lt;=$Q199,INDEX('BAZA PRAC'!$D$4:$D$61,$P199-4+49),"")</f>
        <v/>
      </c>
      <c r="BO199" s="26">
        <f>IF(50&lt;=$Q199,INDEX('BAZA PRAC'!$D$4:$D$61,$P199-4+50),"")</f>
        <v/>
      </c>
      <c r="BP199" s="26">
        <f>IF(51&lt;=$Q199,INDEX('BAZA PRAC'!$D$4:$D$61,$P199-4+51),"")</f>
        <v/>
      </c>
      <c r="BQ199" s="26">
        <f>IF(52&lt;=$Q199,INDEX('BAZA PRAC'!$D$4:$D$61,$P199-4+52),"")</f>
        <v/>
      </c>
      <c r="BR199" s="26">
        <f>IF(53&lt;=$Q199,INDEX('BAZA PRAC'!$D$4:$D$61,$P199-4+53),"")</f>
        <v/>
      </c>
      <c r="BS199" s="26">
        <f>IF(54&lt;=$Q199,INDEX('BAZA PRAC'!$D$4:$D$61,$P199-4+54),"")</f>
        <v/>
      </c>
      <c r="BT199" s="26">
        <f>IF(55&lt;=$Q199,INDEX('BAZA PRAC'!$D$4:$D$61,$P199-4+55),"")</f>
        <v/>
      </c>
      <c r="BU199" s="26">
        <f>IF(56&lt;=$Q199,INDEX('BAZA PRAC'!$D$4:$D$61,$P199-4+56),"")</f>
        <v/>
      </c>
      <c r="BV199" s="26">
        <f>IF(57&lt;=$Q199,INDEX('BAZA PRAC'!$D$4:$D$61,$P199-4+57),"")</f>
        <v/>
      </c>
      <c r="BW199" s="26">
        <f>IF(58&lt;=$Q199,INDEX('BAZA PRAC'!$D$4:$D$61,$P199-4+58),"")</f>
        <v/>
      </c>
      <c r="BX199" s="20" t="n"/>
      <c r="BY199" s="20" t="n"/>
    </row>
    <row r="200">
      <c r="A200" s="27">
        <f>IF($D200="","",COUNTA($D$11:$D200))</f>
        <v/>
      </c>
      <c r="B200" s="27">
        <f>IF($BX200&lt;&gt;"",$BX200,IF($D200="","",IFERROR(INDEX('BAZA PRAC'!$A$4:$A$61,MATCH($D200,'BAZA PRAC'!$D$4:$D$61,0)),"")))</f>
        <v/>
      </c>
      <c r="C200" s="20" t="n"/>
      <c r="D200" s="21" t="n"/>
      <c r="E200" s="27">
        <f>IF($BY200&lt;&gt;"",$BY200,IF($D200="","",IFERROR(INDEX('BAZA PRAC'!$E$4:$E$61,MATCH($D200,'BAZA PRAC'!$D$4:$D$61,0)),"")))</f>
        <v/>
      </c>
      <c r="F200" s="22" t="n"/>
      <c r="G200" s="23" t="n"/>
      <c r="H200" s="23" t="n"/>
      <c r="I200" s="23" t="n"/>
      <c r="J200" s="28">
        <f>IF($D200="","",N(G200)+N(H200)+N(I200))</f>
        <v/>
      </c>
      <c r="K200" s="28">
        <f>IF($D200="","",N(F200)*J200)</f>
        <v/>
      </c>
      <c r="L200" s="25" t="n"/>
      <c r="M200" s="28">
        <f>IF($D200="","",K200*(1-N(L200)))</f>
        <v/>
      </c>
      <c r="N200" s="21" t="n"/>
      <c r="P200" s="26">
        <f>IFERROR(VLOOKUP($C200,USTAWIENIA!$E$2:$H$8,3,FALSE),4)</f>
        <v/>
      </c>
      <c r="Q200" s="26">
        <f>IFERROR(VLOOKUP($C200,USTAWIENIA!$E$2:$H$8,4,FALSE),58)</f>
        <v/>
      </c>
      <c r="R200" s="26">
        <f>IF(1&lt;=$Q200,INDEX('BAZA PRAC'!$D$4:$D$61,$P200-4+1),"")</f>
        <v/>
      </c>
      <c r="S200" s="26">
        <f>IF(2&lt;=$Q200,INDEX('BAZA PRAC'!$D$4:$D$61,$P200-4+2),"")</f>
        <v/>
      </c>
      <c r="T200" s="26">
        <f>IF(3&lt;=$Q200,INDEX('BAZA PRAC'!$D$4:$D$61,$P200-4+3),"")</f>
        <v/>
      </c>
      <c r="U200" s="26">
        <f>IF(4&lt;=$Q200,INDEX('BAZA PRAC'!$D$4:$D$61,$P200-4+4),"")</f>
        <v/>
      </c>
      <c r="V200" s="26">
        <f>IF(5&lt;=$Q200,INDEX('BAZA PRAC'!$D$4:$D$61,$P200-4+5),"")</f>
        <v/>
      </c>
      <c r="W200" s="26">
        <f>IF(6&lt;=$Q200,INDEX('BAZA PRAC'!$D$4:$D$61,$P200-4+6),"")</f>
        <v/>
      </c>
      <c r="X200" s="26">
        <f>IF(7&lt;=$Q200,INDEX('BAZA PRAC'!$D$4:$D$61,$P200-4+7),"")</f>
        <v/>
      </c>
      <c r="Y200" s="26">
        <f>IF(8&lt;=$Q200,INDEX('BAZA PRAC'!$D$4:$D$61,$P200-4+8),"")</f>
        <v/>
      </c>
      <c r="Z200" s="26">
        <f>IF(9&lt;=$Q200,INDEX('BAZA PRAC'!$D$4:$D$61,$P200-4+9),"")</f>
        <v/>
      </c>
      <c r="AA200" s="26">
        <f>IF(10&lt;=$Q200,INDEX('BAZA PRAC'!$D$4:$D$61,$P200-4+10),"")</f>
        <v/>
      </c>
      <c r="AB200" s="26">
        <f>IF(11&lt;=$Q200,INDEX('BAZA PRAC'!$D$4:$D$61,$P200-4+11),"")</f>
        <v/>
      </c>
      <c r="AC200" s="26">
        <f>IF(12&lt;=$Q200,INDEX('BAZA PRAC'!$D$4:$D$61,$P200-4+12),"")</f>
        <v/>
      </c>
      <c r="AD200" s="26">
        <f>IF(13&lt;=$Q200,INDEX('BAZA PRAC'!$D$4:$D$61,$P200-4+13),"")</f>
        <v/>
      </c>
      <c r="AE200" s="26">
        <f>IF(14&lt;=$Q200,INDEX('BAZA PRAC'!$D$4:$D$61,$P200-4+14),"")</f>
        <v/>
      </c>
      <c r="AF200" s="26">
        <f>IF(15&lt;=$Q200,INDEX('BAZA PRAC'!$D$4:$D$61,$P200-4+15),"")</f>
        <v/>
      </c>
      <c r="AG200" s="26">
        <f>IF(16&lt;=$Q200,INDEX('BAZA PRAC'!$D$4:$D$61,$P200-4+16),"")</f>
        <v/>
      </c>
      <c r="AH200" s="26">
        <f>IF(17&lt;=$Q200,INDEX('BAZA PRAC'!$D$4:$D$61,$P200-4+17),"")</f>
        <v/>
      </c>
      <c r="AI200" s="26">
        <f>IF(18&lt;=$Q200,INDEX('BAZA PRAC'!$D$4:$D$61,$P200-4+18),"")</f>
        <v/>
      </c>
      <c r="AJ200" s="26">
        <f>IF(19&lt;=$Q200,INDEX('BAZA PRAC'!$D$4:$D$61,$P200-4+19),"")</f>
        <v/>
      </c>
      <c r="AK200" s="26">
        <f>IF(20&lt;=$Q200,INDEX('BAZA PRAC'!$D$4:$D$61,$P200-4+20),"")</f>
        <v/>
      </c>
      <c r="AL200" s="26">
        <f>IF(21&lt;=$Q200,INDEX('BAZA PRAC'!$D$4:$D$61,$P200-4+21),"")</f>
        <v/>
      </c>
      <c r="AM200" s="26">
        <f>IF(22&lt;=$Q200,INDEX('BAZA PRAC'!$D$4:$D$61,$P200-4+22),"")</f>
        <v/>
      </c>
      <c r="AN200" s="26">
        <f>IF(23&lt;=$Q200,INDEX('BAZA PRAC'!$D$4:$D$61,$P200-4+23),"")</f>
        <v/>
      </c>
      <c r="AO200" s="26">
        <f>IF(24&lt;=$Q200,INDEX('BAZA PRAC'!$D$4:$D$61,$P200-4+24),"")</f>
        <v/>
      </c>
      <c r="AP200" s="26">
        <f>IF(25&lt;=$Q200,INDEX('BAZA PRAC'!$D$4:$D$61,$P200-4+25),"")</f>
        <v/>
      </c>
      <c r="AQ200" s="26">
        <f>IF(26&lt;=$Q200,INDEX('BAZA PRAC'!$D$4:$D$61,$P200-4+26),"")</f>
        <v/>
      </c>
      <c r="AR200" s="26">
        <f>IF(27&lt;=$Q200,INDEX('BAZA PRAC'!$D$4:$D$61,$P200-4+27),"")</f>
        <v/>
      </c>
      <c r="AS200" s="26">
        <f>IF(28&lt;=$Q200,INDEX('BAZA PRAC'!$D$4:$D$61,$P200-4+28),"")</f>
        <v/>
      </c>
      <c r="AT200" s="26">
        <f>IF(29&lt;=$Q200,INDEX('BAZA PRAC'!$D$4:$D$61,$P200-4+29),"")</f>
        <v/>
      </c>
      <c r="AU200" s="26">
        <f>IF(30&lt;=$Q200,INDEX('BAZA PRAC'!$D$4:$D$61,$P200-4+30),"")</f>
        <v/>
      </c>
      <c r="AV200" s="26">
        <f>IF(31&lt;=$Q200,INDEX('BAZA PRAC'!$D$4:$D$61,$P200-4+31),"")</f>
        <v/>
      </c>
      <c r="AW200" s="26">
        <f>IF(32&lt;=$Q200,INDEX('BAZA PRAC'!$D$4:$D$61,$P200-4+32),"")</f>
        <v/>
      </c>
      <c r="AX200" s="26">
        <f>IF(33&lt;=$Q200,INDEX('BAZA PRAC'!$D$4:$D$61,$P200-4+33),"")</f>
        <v/>
      </c>
      <c r="AY200" s="26">
        <f>IF(34&lt;=$Q200,INDEX('BAZA PRAC'!$D$4:$D$61,$P200-4+34),"")</f>
        <v/>
      </c>
      <c r="AZ200" s="26">
        <f>IF(35&lt;=$Q200,INDEX('BAZA PRAC'!$D$4:$D$61,$P200-4+35),"")</f>
        <v/>
      </c>
      <c r="BA200" s="26">
        <f>IF(36&lt;=$Q200,INDEX('BAZA PRAC'!$D$4:$D$61,$P200-4+36),"")</f>
        <v/>
      </c>
      <c r="BB200" s="26">
        <f>IF(37&lt;=$Q200,INDEX('BAZA PRAC'!$D$4:$D$61,$P200-4+37),"")</f>
        <v/>
      </c>
      <c r="BC200" s="26">
        <f>IF(38&lt;=$Q200,INDEX('BAZA PRAC'!$D$4:$D$61,$P200-4+38),"")</f>
        <v/>
      </c>
      <c r="BD200" s="26">
        <f>IF(39&lt;=$Q200,INDEX('BAZA PRAC'!$D$4:$D$61,$P200-4+39),"")</f>
        <v/>
      </c>
      <c r="BE200" s="26">
        <f>IF(40&lt;=$Q200,INDEX('BAZA PRAC'!$D$4:$D$61,$P200-4+40),"")</f>
        <v/>
      </c>
      <c r="BF200" s="26">
        <f>IF(41&lt;=$Q200,INDEX('BAZA PRAC'!$D$4:$D$61,$P200-4+41),"")</f>
        <v/>
      </c>
      <c r="BG200" s="26">
        <f>IF(42&lt;=$Q200,INDEX('BAZA PRAC'!$D$4:$D$61,$P200-4+42),"")</f>
        <v/>
      </c>
      <c r="BH200" s="26">
        <f>IF(43&lt;=$Q200,INDEX('BAZA PRAC'!$D$4:$D$61,$P200-4+43),"")</f>
        <v/>
      </c>
      <c r="BI200" s="26">
        <f>IF(44&lt;=$Q200,INDEX('BAZA PRAC'!$D$4:$D$61,$P200-4+44),"")</f>
        <v/>
      </c>
      <c r="BJ200" s="26">
        <f>IF(45&lt;=$Q200,INDEX('BAZA PRAC'!$D$4:$D$61,$P200-4+45),"")</f>
        <v/>
      </c>
      <c r="BK200" s="26">
        <f>IF(46&lt;=$Q200,INDEX('BAZA PRAC'!$D$4:$D$61,$P200-4+46),"")</f>
        <v/>
      </c>
      <c r="BL200" s="26">
        <f>IF(47&lt;=$Q200,INDEX('BAZA PRAC'!$D$4:$D$61,$P200-4+47),"")</f>
        <v/>
      </c>
      <c r="BM200" s="26">
        <f>IF(48&lt;=$Q200,INDEX('BAZA PRAC'!$D$4:$D$61,$P200-4+48),"")</f>
        <v/>
      </c>
      <c r="BN200" s="26">
        <f>IF(49&lt;=$Q200,INDEX('BAZA PRAC'!$D$4:$D$61,$P200-4+49),"")</f>
        <v/>
      </c>
      <c r="BO200" s="26">
        <f>IF(50&lt;=$Q200,INDEX('BAZA PRAC'!$D$4:$D$61,$P200-4+50),"")</f>
        <v/>
      </c>
      <c r="BP200" s="26">
        <f>IF(51&lt;=$Q200,INDEX('BAZA PRAC'!$D$4:$D$61,$P200-4+51),"")</f>
        <v/>
      </c>
      <c r="BQ200" s="26">
        <f>IF(52&lt;=$Q200,INDEX('BAZA PRAC'!$D$4:$D$61,$P200-4+52),"")</f>
        <v/>
      </c>
      <c r="BR200" s="26">
        <f>IF(53&lt;=$Q200,INDEX('BAZA PRAC'!$D$4:$D$61,$P200-4+53),"")</f>
        <v/>
      </c>
      <c r="BS200" s="26">
        <f>IF(54&lt;=$Q200,INDEX('BAZA PRAC'!$D$4:$D$61,$P200-4+54),"")</f>
        <v/>
      </c>
      <c r="BT200" s="26">
        <f>IF(55&lt;=$Q200,INDEX('BAZA PRAC'!$D$4:$D$61,$P200-4+55),"")</f>
        <v/>
      </c>
      <c r="BU200" s="26">
        <f>IF(56&lt;=$Q200,INDEX('BAZA PRAC'!$D$4:$D$61,$P200-4+56),"")</f>
        <v/>
      </c>
      <c r="BV200" s="26">
        <f>IF(57&lt;=$Q200,INDEX('BAZA PRAC'!$D$4:$D$61,$P200-4+57),"")</f>
        <v/>
      </c>
      <c r="BW200" s="26">
        <f>IF(58&lt;=$Q200,INDEX('BAZA PRAC'!$D$4:$D$61,$P200-4+58),"")</f>
        <v/>
      </c>
      <c r="BX200" s="20" t="n"/>
      <c r="BY200" s="20" t="n"/>
    </row>
    <row r="201">
      <c r="A201" s="19">
        <f>IF($D201="","",COUNTA($D$11:$D201))</f>
        <v/>
      </c>
      <c r="B201" s="19">
        <f>IF($BX201&lt;&gt;"",$BX201,IF($D201="","",IFERROR(INDEX('BAZA PRAC'!$A$4:$A$61,MATCH($D201,'BAZA PRAC'!$D$4:$D$61,0)),"")))</f>
        <v/>
      </c>
      <c r="C201" s="20" t="n"/>
      <c r="D201" s="21" t="n"/>
      <c r="E201" s="19">
        <f>IF($BY201&lt;&gt;"",$BY201,IF($D201="","",IFERROR(INDEX('BAZA PRAC'!$E$4:$E$61,MATCH($D201,'BAZA PRAC'!$D$4:$D$61,0)),"")))</f>
        <v/>
      </c>
      <c r="F201" s="22" t="n"/>
      <c r="G201" s="23" t="n"/>
      <c r="H201" s="23" t="n"/>
      <c r="I201" s="23" t="n"/>
      <c r="J201" s="24">
        <f>IF($D201="","",N(G201)+N(H201)+N(I201))</f>
        <v/>
      </c>
      <c r="K201" s="24">
        <f>IF($D201="","",N(F201)*J201)</f>
        <v/>
      </c>
      <c r="L201" s="25" t="n"/>
      <c r="M201" s="24">
        <f>IF($D201="","",K201*(1-N(L201)))</f>
        <v/>
      </c>
      <c r="N201" s="21" t="n"/>
      <c r="P201" s="26">
        <f>IFERROR(VLOOKUP($C201,USTAWIENIA!$E$2:$H$8,3,FALSE),4)</f>
        <v/>
      </c>
      <c r="Q201" s="26">
        <f>IFERROR(VLOOKUP($C201,USTAWIENIA!$E$2:$H$8,4,FALSE),58)</f>
        <v/>
      </c>
      <c r="R201" s="26">
        <f>IF(1&lt;=$Q201,INDEX('BAZA PRAC'!$D$4:$D$61,$P201-4+1),"")</f>
        <v/>
      </c>
      <c r="S201" s="26">
        <f>IF(2&lt;=$Q201,INDEX('BAZA PRAC'!$D$4:$D$61,$P201-4+2),"")</f>
        <v/>
      </c>
      <c r="T201" s="26">
        <f>IF(3&lt;=$Q201,INDEX('BAZA PRAC'!$D$4:$D$61,$P201-4+3),"")</f>
        <v/>
      </c>
      <c r="U201" s="26">
        <f>IF(4&lt;=$Q201,INDEX('BAZA PRAC'!$D$4:$D$61,$P201-4+4),"")</f>
        <v/>
      </c>
      <c r="V201" s="26">
        <f>IF(5&lt;=$Q201,INDEX('BAZA PRAC'!$D$4:$D$61,$P201-4+5),"")</f>
        <v/>
      </c>
      <c r="W201" s="26">
        <f>IF(6&lt;=$Q201,INDEX('BAZA PRAC'!$D$4:$D$61,$P201-4+6),"")</f>
        <v/>
      </c>
      <c r="X201" s="26">
        <f>IF(7&lt;=$Q201,INDEX('BAZA PRAC'!$D$4:$D$61,$P201-4+7),"")</f>
        <v/>
      </c>
      <c r="Y201" s="26">
        <f>IF(8&lt;=$Q201,INDEX('BAZA PRAC'!$D$4:$D$61,$P201-4+8),"")</f>
        <v/>
      </c>
      <c r="Z201" s="26">
        <f>IF(9&lt;=$Q201,INDEX('BAZA PRAC'!$D$4:$D$61,$P201-4+9),"")</f>
        <v/>
      </c>
      <c r="AA201" s="26">
        <f>IF(10&lt;=$Q201,INDEX('BAZA PRAC'!$D$4:$D$61,$P201-4+10),"")</f>
        <v/>
      </c>
      <c r="AB201" s="26">
        <f>IF(11&lt;=$Q201,INDEX('BAZA PRAC'!$D$4:$D$61,$P201-4+11),"")</f>
        <v/>
      </c>
      <c r="AC201" s="26">
        <f>IF(12&lt;=$Q201,INDEX('BAZA PRAC'!$D$4:$D$61,$P201-4+12),"")</f>
        <v/>
      </c>
      <c r="AD201" s="26">
        <f>IF(13&lt;=$Q201,INDEX('BAZA PRAC'!$D$4:$D$61,$P201-4+13),"")</f>
        <v/>
      </c>
      <c r="AE201" s="26">
        <f>IF(14&lt;=$Q201,INDEX('BAZA PRAC'!$D$4:$D$61,$P201-4+14),"")</f>
        <v/>
      </c>
      <c r="AF201" s="26">
        <f>IF(15&lt;=$Q201,INDEX('BAZA PRAC'!$D$4:$D$61,$P201-4+15),"")</f>
        <v/>
      </c>
      <c r="AG201" s="26">
        <f>IF(16&lt;=$Q201,INDEX('BAZA PRAC'!$D$4:$D$61,$P201-4+16),"")</f>
        <v/>
      </c>
      <c r="AH201" s="26">
        <f>IF(17&lt;=$Q201,INDEX('BAZA PRAC'!$D$4:$D$61,$P201-4+17),"")</f>
        <v/>
      </c>
      <c r="AI201" s="26">
        <f>IF(18&lt;=$Q201,INDEX('BAZA PRAC'!$D$4:$D$61,$P201-4+18),"")</f>
        <v/>
      </c>
      <c r="AJ201" s="26">
        <f>IF(19&lt;=$Q201,INDEX('BAZA PRAC'!$D$4:$D$61,$P201-4+19),"")</f>
        <v/>
      </c>
      <c r="AK201" s="26">
        <f>IF(20&lt;=$Q201,INDEX('BAZA PRAC'!$D$4:$D$61,$P201-4+20),"")</f>
        <v/>
      </c>
      <c r="AL201" s="26">
        <f>IF(21&lt;=$Q201,INDEX('BAZA PRAC'!$D$4:$D$61,$P201-4+21),"")</f>
        <v/>
      </c>
      <c r="AM201" s="26">
        <f>IF(22&lt;=$Q201,INDEX('BAZA PRAC'!$D$4:$D$61,$P201-4+22),"")</f>
        <v/>
      </c>
      <c r="AN201" s="26">
        <f>IF(23&lt;=$Q201,INDEX('BAZA PRAC'!$D$4:$D$61,$P201-4+23),"")</f>
        <v/>
      </c>
      <c r="AO201" s="26">
        <f>IF(24&lt;=$Q201,INDEX('BAZA PRAC'!$D$4:$D$61,$P201-4+24),"")</f>
        <v/>
      </c>
      <c r="AP201" s="26">
        <f>IF(25&lt;=$Q201,INDEX('BAZA PRAC'!$D$4:$D$61,$P201-4+25),"")</f>
        <v/>
      </c>
      <c r="AQ201" s="26">
        <f>IF(26&lt;=$Q201,INDEX('BAZA PRAC'!$D$4:$D$61,$P201-4+26),"")</f>
        <v/>
      </c>
      <c r="AR201" s="26">
        <f>IF(27&lt;=$Q201,INDEX('BAZA PRAC'!$D$4:$D$61,$P201-4+27),"")</f>
        <v/>
      </c>
      <c r="AS201" s="26">
        <f>IF(28&lt;=$Q201,INDEX('BAZA PRAC'!$D$4:$D$61,$P201-4+28),"")</f>
        <v/>
      </c>
      <c r="AT201" s="26">
        <f>IF(29&lt;=$Q201,INDEX('BAZA PRAC'!$D$4:$D$61,$P201-4+29),"")</f>
        <v/>
      </c>
      <c r="AU201" s="26">
        <f>IF(30&lt;=$Q201,INDEX('BAZA PRAC'!$D$4:$D$61,$P201-4+30),"")</f>
        <v/>
      </c>
      <c r="AV201" s="26">
        <f>IF(31&lt;=$Q201,INDEX('BAZA PRAC'!$D$4:$D$61,$P201-4+31),"")</f>
        <v/>
      </c>
      <c r="AW201" s="26">
        <f>IF(32&lt;=$Q201,INDEX('BAZA PRAC'!$D$4:$D$61,$P201-4+32),"")</f>
        <v/>
      </c>
      <c r="AX201" s="26">
        <f>IF(33&lt;=$Q201,INDEX('BAZA PRAC'!$D$4:$D$61,$P201-4+33),"")</f>
        <v/>
      </c>
      <c r="AY201" s="26">
        <f>IF(34&lt;=$Q201,INDEX('BAZA PRAC'!$D$4:$D$61,$P201-4+34),"")</f>
        <v/>
      </c>
      <c r="AZ201" s="26">
        <f>IF(35&lt;=$Q201,INDEX('BAZA PRAC'!$D$4:$D$61,$P201-4+35),"")</f>
        <v/>
      </c>
      <c r="BA201" s="26">
        <f>IF(36&lt;=$Q201,INDEX('BAZA PRAC'!$D$4:$D$61,$P201-4+36),"")</f>
        <v/>
      </c>
      <c r="BB201" s="26">
        <f>IF(37&lt;=$Q201,INDEX('BAZA PRAC'!$D$4:$D$61,$P201-4+37),"")</f>
        <v/>
      </c>
      <c r="BC201" s="26">
        <f>IF(38&lt;=$Q201,INDEX('BAZA PRAC'!$D$4:$D$61,$P201-4+38),"")</f>
        <v/>
      </c>
      <c r="BD201" s="26">
        <f>IF(39&lt;=$Q201,INDEX('BAZA PRAC'!$D$4:$D$61,$P201-4+39),"")</f>
        <v/>
      </c>
      <c r="BE201" s="26">
        <f>IF(40&lt;=$Q201,INDEX('BAZA PRAC'!$D$4:$D$61,$P201-4+40),"")</f>
        <v/>
      </c>
      <c r="BF201" s="26">
        <f>IF(41&lt;=$Q201,INDEX('BAZA PRAC'!$D$4:$D$61,$P201-4+41),"")</f>
        <v/>
      </c>
      <c r="BG201" s="26">
        <f>IF(42&lt;=$Q201,INDEX('BAZA PRAC'!$D$4:$D$61,$P201-4+42),"")</f>
        <v/>
      </c>
      <c r="BH201" s="26">
        <f>IF(43&lt;=$Q201,INDEX('BAZA PRAC'!$D$4:$D$61,$P201-4+43),"")</f>
        <v/>
      </c>
      <c r="BI201" s="26">
        <f>IF(44&lt;=$Q201,INDEX('BAZA PRAC'!$D$4:$D$61,$P201-4+44),"")</f>
        <v/>
      </c>
      <c r="BJ201" s="26">
        <f>IF(45&lt;=$Q201,INDEX('BAZA PRAC'!$D$4:$D$61,$P201-4+45),"")</f>
        <v/>
      </c>
      <c r="BK201" s="26">
        <f>IF(46&lt;=$Q201,INDEX('BAZA PRAC'!$D$4:$D$61,$P201-4+46),"")</f>
        <v/>
      </c>
      <c r="BL201" s="26">
        <f>IF(47&lt;=$Q201,INDEX('BAZA PRAC'!$D$4:$D$61,$P201-4+47),"")</f>
        <v/>
      </c>
      <c r="BM201" s="26">
        <f>IF(48&lt;=$Q201,INDEX('BAZA PRAC'!$D$4:$D$61,$P201-4+48),"")</f>
        <v/>
      </c>
      <c r="BN201" s="26">
        <f>IF(49&lt;=$Q201,INDEX('BAZA PRAC'!$D$4:$D$61,$P201-4+49),"")</f>
        <v/>
      </c>
      <c r="BO201" s="26">
        <f>IF(50&lt;=$Q201,INDEX('BAZA PRAC'!$D$4:$D$61,$P201-4+50),"")</f>
        <v/>
      </c>
      <c r="BP201" s="26">
        <f>IF(51&lt;=$Q201,INDEX('BAZA PRAC'!$D$4:$D$61,$P201-4+51),"")</f>
        <v/>
      </c>
      <c r="BQ201" s="26">
        <f>IF(52&lt;=$Q201,INDEX('BAZA PRAC'!$D$4:$D$61,$P201-4+52),"")</f>
        <v/>
      </c>
      <c r="BR201" s="26">
        <f>IF(53&lt;=$Q201,INDEX('BAZA PRAC'!$D$4:$D$61,$P201-4+53),"")</f>
        <v/>
      </c>
      <c r="BS201" s="26">
        <f>IF(54&lt;=$Q201,INDEX('BAZA PRAC'!$D$4:$D$61,$P201-4+54),"")</f>
        <v/>
      </c>
      <c r="BT201" s="26">
        <f>IF(55&lt;=$Q201,INDEX('BAZA PRAC'!$D$4:$D$61,$P201-4+55),"")</f>
        <v/>
      </c>
      <c r="BU201" s="26">
        <f>IF(56&lt;=$Q201,INDEX('BAZA PRAC'!$D$4:$D$61,$P201-4+56),"")</f>
        <v/>
      </c>
      <c r="BV201" s="26">
        <f>IF(57&lt;=$Q201,INDEX('BAZA PRAC'!$D$4:$D$61,$P201-4+57),"")</f>
        <v/>
      </c>
      <c r="BW201" s="26">
        <f>IF(58&lt;=$Q201,INDEX('BAZA PRAC'!$D$4:$D$61,$P201-4+58),"")</f>
        <v/>
      </c>
      <c r="BX201" s="20" t="n"/>
      <c r="BY201" s="20" t="n"/>
    </row>
    <row r="202">
      <c r="A202" s="27">
        <f>IF($D202="","",COUNTA($D$11:$D202))</f>
        <v/>
      </c>
      <c r="B202" s="27">
        <f>IF($BX202&lt;&gt;"",$BX202,IF($D202="","",IFERROR(INDEX('BAZA PRAC'!$A$4:$A$61,MATCH($D202,'BAZA PRAC'!$D$4:$D$61,0)),"")))</f>
        <v/>
      </c>
      <c r="C202" s="20" t="n"/>
      <c r="D202" s="21" t="n"/>
      <c r="E202" s="27">
        <f>IF($BY202&lt;&gt;"",$BY202,IF($D202="","",IFERROR(INDEX('BAZA PRAC'!$E$4:$E$61,MATCH($D202,'BAZA PRAC'!$D$4:$D$61,0)),"")))</f>
        <v/>
      </c>
      <c r="F202" s="22" t="n"/>
      <c r="G202" s="23" t="n"/>
      <c r="H202" s="23" t="n"/>
      <c r="I202" s="23" t="n"/>
      <c r="J202" s="28">
        <f>IF($D202="","",N(G202)+N(H202)+N(I202))</f>
        <v/>
      </c>
      <c r="K202" s="28">
        <f>IF($D202="","",N(F202)*J202)</f>
        <v/>
      </c>
      <c r="L202" s="25" t="n"/>
      <c r="M202" s="28">
        <f>IF($D202="","",K202*(1-N(L202)))</f>
        <v/>
      </c>
      <c r="N202" s="21" t="n"/>
      <c r="P202" s="26">
        <f>IFERROR(VLOOKUP($C202,USTAWIENIA!$E$2:$H$8,3,FALSE),4)</f>
        <v/>
      </c>
      <c r="Q202" s="26">
        <f>IFERROR(VLOOKUP($C202,USTAWIENIA!$E$2:$H$8,4,FALSE),58)</f>
        <v/>
      </c>
      <c r="R202" s="26">
        <f>IF(1&lt;=$Q202,INDEX('BAZA PRAC'!$D$4:$D$61,$P202-4+1),"")</f>
        <v/>
      </c>
      <c r="S202" s="26">
        <f>IF(2&lt;=$Q202,INDEX('BAZA PRAC'!$D$4:$D$61,$P202-4+2),"")</f>
        <v/>
      </c>
      <c r="T202" s="26">
        <f>IF(3&lt;=$Q202,INDEX('BAZA PRAC'!$D$4:$D$61,$P202-4+3),"")</f>
        <v/>
      </c>
      <c r="U202" s="26">
        <f>IF(4&lt;=$Q202,INDEX('BAZA PRAC'!$D$4:$D$61,$P202-4+4),"")</f>
        <v/>
      </c>
      <c r="V202" s="26">
        <f>IF(5&lt;=$Q202,INDEX('BAZA PRAC'!$D$4:$D$61,$P202-4+5),"")</f>
        <v/>
      </c>
      <c r="W202" s="26">
        <f>IF(6&lt;=$Q202,INDEX('BAZA PRAC'!$D$4:$D$61,$P202-4+6),"")</f>
        <v/>
      </c>
      <c r="X202" s="26">
        <f>IF(7&lt;=$Q202,INDEX('BAZA PRAC'!$D$4:$D$61,$P202-4+7),"")</f>
        <v/>
      </c>
      <c r="Y202" s="26">
        <f>IF(8&lt;=$Q202,INDEX('BAZA PRAC'!$D$4:$D$61,$P202-4+8),"")</f>
        <v/>
      </c>
      <c r="Z202" s="26">
        <f>IF(9&lt;=$Q202,INDEX('BAZA PRAC'!$D$4:$D$61,$P202-4+9),"")</f>
        <v/>
      </c>
      <c r="AA202" s="26">
        <f>IF(10&lt;=$Q202,INDEX('BAZA PRAC'!$D$4:$D$61,$P202-4+10),"")</f>
        <v/>
      </c>
      <c r="AB202" s="26">
        <f>IF(11&lt;=$Q202,INDEX('BAZA PRAC'!$D$4:$D$61,$P202-4+11),"")</f>
        <v/>
      </c>
      <c r="AC202" s="26">
        <f>IF(12&lt;=$Q202,INDEX('BAZA PRAC'!$D$4:$D$61,$P202-4+12),"")</f>
        <v/>
      </c>
      <c r="AD202" s="26">
        <f>IF(13&lt;=$Q202,INDEX('BAZA PRAC'!$D$4:$D$61,$P202-4+13),"")</f>
        <v/>
      </c>
      <c r="AE202" s="26">
        <f>IF(14&lt;=$Q202,INDEX('BAZA PRAC'!$D$4:$D$61,$P202-4+14),"")</f>
        <v/>
      </c>
      <c r="AF202" s="26">
        <f>IF(15&lt;=$Q202,INDEX('BAZA PRAC'!$D$4:$D$61,$P202-4+15),"")</f>
        <v/>
      </c>
      <c r="AG202" s="26">
        <f>IF(16&lt;=$Q202,INDEX('BAZA PRAC'!$D$4:$D$61,$P202-4+16),"")</f>
        <v/>
      </c>
      <c r="AH202" s="26">
        <f>IF(17&lt;=$Q202,INDEX('BAZA PRAC'!$D$4:$D$61,$P202-4+17),"")</f>
        <v/>
      </c>
      <c r="AI202" s="26">
        <f>IF(18&lt;=$Q202,INDEX('BAZA PRAC'!$D$4:$D$61,$P202-4+18),"")</f>
        <v/>
      </c>
      <c r="AJ202" s="26">
        <f>IF(19&lt;=$Q202,INDEX('BAZA PRAC'!$D$4:$D$61,$P202-4+19),"")</f>
        <v/>
      </c>
      <c r="AK202" s="26">
        <f>IF(20&lt;=$Q202,INDEX('BAZA PRAC'!$D$4:$D$61,$P202-4+20),"")</f>
        <v/>
      </c>
      <c r="AL202" s="26">
        <f>IF(21&lt;=$Q202,INDEX('BAZA PRAC'!$D$4:$D$61,$P202-4+21),"")</f>
        <v/>
      </c>
      <c r="AM202" s="26">
        <f>IF(22&lt;=$Q202,INDEX('BAZA PRAC'!$D$4:$D$61,$P202-4+22),"")</f>
        <v/>
      </c>
      <c r="AN202" s="26">
        <f>IF(23&lt;=$Q202,INDEX('BAZA PRAC'!$D$4:$D$61,$P202-4+23),"")</f>
        <v/>
      </c>
      <c r="AO202" s="26">
        <f>IF(24&lt;=$Q202,INDEX('BAZA PRAC'!$D$4:$D$61,$P202-4+24),"")</f>
        <v/>
      </c>
      <c r="AP202" s="26">
        <f>IF(25&lt;=$Q202,INDEX('BAZA PRAC'!$D$4:$D$61,$P202-4+25),"")</f>
        <v/>
      </c>
      <c r="AQ202" s="26">
        <f>IF(26&lt;=$Q202,INDEX('BAZA PRAC'!$D$4:$D$61,$P202-4+26),"")</f>
        <v/>
      </c>
      <c r="AR202" s="26">
        <f>IF(27&lt;=$Q202,INDEX('BAZA PRAC'!$D$4:$D$61,$P202-4+27),"")</f>
        <v/>
      </c>
      <c r="AS202" s="26">
        <f>IF(28&lt;=$Q202,INDEX('BAZA PRAC'!$D$4:$D$61,$P202-4+28),"")</f>
        <v/>
      </c>
      <c r="AT202" s="26">
        <f>IF(29&lt;=$Q202,INDEX('BAZA PRAC'!$D$4:$D$61,$P202-4+29),"")</f>
        <v/>
      </c>
      <c r="AU202" s="26">
        <f>IF(30&lt;=$Q202,INDEX('BAZA PRAC'!$D$4:$D$61,$P202-4+30),"")</f>
        <v/>
      </c>
      <c r="AV202" s="26">
        <f>IF(31&lt;=$Q202,INDEX('BAZA PRAC'!$D$4:$D$61,$P202-4+31),"")</f>
        <v/>
      </c>
      <c r="AW202" s="26">
        <f>IF(32&lt;=$Q202,INDEX('BAZA PRAC'!$D$4:$D$61,$P202-4+32),"")</f>
        <v/>
      </c>
      <c r="AX202" s="26">
        <f>IF(33&lt;=$Q202,INDEX('BAZA PRAC'!$D$4:$D$61,$P202-4+33),"")</f>
        <v/>
      </c>
      <c r="AY202" s="26">
        <f>IF(34&lt;=$Q202,INDEX('BAZA PRAC'!$D$4:$D$61,$P202-4+34),"")</f>
        <v/>
      </c>
      <c r="AZ202" s="26">
        <f>IF(35&lt;=$Q202,INDEX('BAZA PRAC'!$D$4:$D$61,$P202-4+35),"")</f>
        <v/>
      </c>
      <c r="BA202" s="26">
        <f>IF(36&lt;=$Q202,INDEX('BAZA PRAC'!$D$4:$D$61,$P202-4+36),"")</f>
        <v/>
      </c>
      <c r="BB202" s="26">
        <f>IF(37&lt;=$Q202,INDEX('BAZA PRAC'!$D$4:$D$61,$P202-4+37),"")</f>
        <v/>
      </c>
      <c r="BC202" s="26">
        <f>IF(38&lt;=$Q202,INDEX('BAZA PRAC'!$D$4:$D$61,$P202-4+38),"")</f>
        <v/>
      </c>
      <c r="BD202" s="26">
        <f>IF(39&lt;=$Q202,INDEX('BAZA PRAC'!$D$4:$D$61,$P202-4+39),"")</f>
        <v/>
      </c>
      <c r="BE202" s="26">
        <f>IF(40&lt;=$Q202,INDEX('BAZA PRAC'!$D$4:$D$61,$P202-4+40),"")</f>
        <v/>
      </c>
      <c r="BF202" s="26">
        <f>IF(41&lt;=$Q202,INDEX('BAZA PRAC'!$D$4:$D$61,$P202-4+41),"")</f>
        <v/>
      </c>
      <c r="BG202" s="26">
        <f>IF(42&lt;=$Q202,INDEX('BAZA PRAC'!$D$4:$D$61,$P202-4+42),"")</f>
        <v/>
      </c>
      <c r="BH202" s="26">
        <f>IF(43&lt;=$Q202,INDEX('BAZA PRAC'!$D$4:$D$61,$P202-4+43),"")</f>
        <v/>
      </c>
      <c r="BI202" s="26">
        <f>IF(44&lt;=$Q202,INDEX('BAZA PRAC'!$D$4:$D$61,$P202-4+44),"")</f>
        <v/>
      </c>
      <c r="BJ202" s="26">
        <f>IF(45&lt;=$Q202,INDEX('BAZA PRAC'!$D$4:$D$61,$P202-4+45),"")</f>
        <v/>
      </c>
      <c r="BK202" s="26">
        <f>IF(46&lt;=$Q202,INDEX('BAZA PRAC'!$D$4:$D$61,$P202-4+46),"")</f>
        <v/>
      </c>
      <c r="BL202" s="26">
        <f>IF(47&lt;=$Q202,INDEX('BAZA PRAC'!$D$4:$D$61,$P202-4+47),"")</f>
        <v/>
      </c>
      <c r="BM202" s="26">
        <f>IF(48&lt;=$Q202,INDEX('BAZA PRAC'!$D$4:$D$61,$P202-4+48),"")</f>
        <v/>
      </c>
      <c r="BN202" s="26">
        <f>IF(49&lt;=$Q202,INDEX('BAZA PRAC'!$D$4:$D$61,$P202-4+49),"")</f>
        <v/>
      </c>
      <c r="BO202" s="26">
        <f>IF(50&lt;=$Q202,INDEX('BAZA PRAC'!$D$4:$D$61,$P202-4+50),"")</f>
        <v/>
      </c>
      <c r="BP202" s="26">
        <f>IF(51&lt;=$Q202,INDEX('BAZA PRAC'!$D$4:$D$61,$P202-4+51),"")</f>
        <v/>
      </c>
      <c r="BQ202" s="26">
        <f>IF(52&lt;=$Q202,INDEX('BAZA PRAC'!$D$4:$D$61,$P202-4+52),"")</f>
        <v/>
      </c>
      <c r="BR202" s="26">
        <f>IF(53&lt;=$Q202,INDEX('BAZA PRAC'!$D$4:$D$61,$P202-4+53),"")</f>
        <v/>
      </c>
      <c r="BS202" s="26">
        <f>IF(54&lt;=$Q202,INDEX('BAZA PRAC'!$D$4:$D$61,$P202-4+54),"")</f>
        <v/>
      </c>
      <c r="BT202" s="26">
        <f>IF(55&lt;=$Q202,INDEX('BAZA PRAC'!$D$4:$D$61,$P202-4+55),"")</f>
        <v/>
      </c>
      <c r="BU202" s="26">
        <f>IF(56&lt;=$Q202,INDEX('BAZA PRAC'!$D$4:$D$61,$P202-4+56),"")</f>
        <v/>
      </c>
      <c r="BV202" s="26">
        <f>IF(57&lt;=$Q202,INDEX('BAZA PRAC'!$D$4:$D$61,$P202-4+57),"")</f>
        <v/>
      </c>
      <c r="BW202" s="26">
        <f>IF(58&lt;=$Q202,INDEX('BAZA PRAC'!$D$4:$D$61,$P202-4+58),"")</f>
        <v/>
      </c>
      <c r="BX202" s="20" t="n"/>
      <c r="BY202" s="20" t="n"/>
    </row>
    <row r="203">
      <c r="A203" s="19">
        <f>IF($D203="","",COUNTA($D$11:$D203))</f>
        <v/>
      </c>
      <c r="B203" s="19">
        <f>IF($BX203&lt;&gt;"",$BX203,IF($D203="","",IFERROR(INDEX('BAZA PRAC'!$A$4:$A$61,MATCH($D203,'BAZA PRAC'!$D$4:$D$61,0)),"")))</f>
        <v/>
      </c>
      <c r="C203" s="20" t="n"/>
      <c r="D203" s="21" t="n"/>
      <c r="E203" s="19">
        <f>IF($BY203&lt;&gt;"",$BY203,IF($D203="","",IFERROR(INDEX('BAZA PRAC'!$E$4:$E$61,MATCH($D203,'BAZA PRAC'!$D$4:$D$61,0)),"")))</f>
        <v/>
      </c>
      <c r="F203" s="22" t="n"/>
      <c r="G203" s="23" t="n"/>
      <c r="H203" s="23" t="n"/>
      <c r="I203" s="23" t="n"/>
      <c r="J203" s="24">
        <f>IF($D203="","",N(G203)+N(H203)+N(I203))</f>
        <v/>
      </c>
      <c r="K203" s="24">
        <f>IF($D203="","",N(F203)*J203)</f>
        <v/>
      </c>
      <c r="L203" s="25" t="n"/>
      <c r="M203" s="24">
        <f>IF($D203="","",K203*(1-N(L203)))</f>
        <v/>
      </c>
      <c r="N203" s="21" t="n"/>
      <c r="P203" s="26">
        <f>IFERROR(VLOOKUP($C203,USTAWIENIA!$E$2:$H$8,3,FALSE),4)</f>
        <v/>
      </c>
      <c r="Q203" s="26">
        <f>IFERROR(VLOOKUP($C203,USTAWIENIA!$E$2:$H$8,4,FALSE),58)</f>
        <v/>
      </c>
      <c r="R203" s="26">
        <f>IF(1&lt;=$Q203,INDEX('BAZA PRAC'!$D$4:$D$61,$P203-4+1),"")</f>
        <v/>
      </c>
      <c r="S203" s="26">
        <f>IF(2&lt;=$Q203,INDEX('BAZA PRAC'!$D$4:$D$61,$P203-4+2),"")</f>
        <v/>
      </c>
      <c r="T203" s="26">
        <f>IF(3&lt;=$Q203,INDEX('BAZA PRAC'!$D$4:$D$61,$P203-4+3),"")</f>
        <v/>
      </c>
      <c r="U203" s="26">
        <f>IF(4&lt;=$Q203,INDEX('BAZA PRAC'!$D$4:$D$61,$P203-4+4),"")</f>
        <v/>
      </c>
      <c r="V203" s="26">
        <f>IF(5&lt;=$Q203,INDEX('BAZA PRAC'!$D$4:$D$61,$P203-4+5),"")</f>
        <v/>
      </c>
      <c r="W203" s="26">
        <f>IF(6&lt;=$Q203,INDEX('BAZA PRAC'!$D$4:$D$61,$P203-4+6),"")</f>
        <v/>
      </c>
      <c r="X203" s="26">
        <f>IF(7&lt;=$Q203,INDEX('BAZA PRAC'!$D$4:$D$61,$P203-4+7),"")</f>
        <v/>
      </c>
      <c r="Y203" s="26">
        <f>IF(8&lt;=$Q203,INDEX('BAZA PRAC'!$D$4:$D$61,$P203-4+8),"")</f>
        <v/>
      </c>
      <c r="Z203" s="26">
        <f>IF(9&lt;=$Q203,INDEX('BAZA PRAC'!$D$4:$D$61,$P203-4+9),"")</f>
        <v/>
      </c>
      <c r="AA203" s="26">
        <f>IF(10&lt;=$Q203,INDEX('BAZA PRAC'!$D$4:$D$61,$P203-4+10),"")</f>
        <v/>
      </c>
      <c r="AB203" s="26">
        <f>IF(11&lt;=$Q203,INDEX('BAZA PRAC'!$D$4:$D$61,$P203-4+11),"")</f>
        <v/>
      </c>
      <c r="AC203" s="26">
        <f>IF(12&lt;=$Q203,INDEX('BAZA PRAC'!$D$4:$D$61,$P203-4+12),"")</f>
        <v/>
      </c>
      <c r="AD203" s="26">
        <f>IF(13&lt;=$Q203,INDEX('BAZA PRAC'!$D$4:$D$61,$P203-4+13),"")</f>
        <v/>
      </c>
      <c r="AE203" s="26">
        <f>IF(14&lt;=$Q203,INDEX('BAZA PRAC'!$D$4:$D$61,$P203-4+14),"")</f>
        <v/>
      </c>
      <c r="AF203" s="26">
        <f>IF(15&lt;=$Q203,INDEX('BAZA PRAC'!$D$4:$D$61,$P203-4+15),"")</f>
        <v/>
      </c>
      <c r="AG203" s="26">
        <f>IF(16&lt;=$Q203,INDEX('BAZA PRAC'!$D$4:$D$61,$P203-4+16),"")</f>
        <v/>
      </c>
      <c r="AH203" s="26">
        <f>IF(17&lt;=$Q203,INDEX('BAZA PRAC'!$D$4:$D$61,$P203-4+17),"")</f>
        <v/>
      </c>
      <c r="AI203" s="26">
        <f>IF(18&lt;=$Q203,INDEX('BAZA PRAC'!$D$4:$D$61,$P203-4+18),"")</f>
        <v/>
      </c>
      <c r="AJ203" s="26">
        <f>IF(19&lt;=$Q203,INDEX('BAZA PRAC'!$D$4:$D$61,$P203-4+19),"")</f>
        <v/>
      </c>
      <c r="AK203" s="26">
        <f>IF(20&lt;=$Q203,INDEX('BAZA PRAC'!$D$4:$D$61,$P203-4+20),"")</f>
        <v/>
      </c>
      <c r="AL203" s="26">
        <f>IF(21&lt;=$Q203,INDEX('BAZA PRAC'!$D$4:$D$61,$P203-4+21),"")</f>
        <v/>
      </c>
      <c r="AM203" s="26">
        <f>IF(22&lt;=$Q203,INDEX('BAZA PRAC'!$D$4:$D$61,$P203-4+22),"")</f>
        <v/>
      </c>
      <c r="AN203" s="26">
        <f>IF(23&lt;=$Q203,INDEX('BAZA PRAC'!$D$4:$D$61,$P203-4+23),"")</f>
        <v/>
      </c>
      <c r="AO203" s="26">
        <f>IF(24&lt;=$Q203,INDEX('BAZA PRAC'!$D$4:$D$61,$P203-4+24),"")</f>
        <v/>
      </c>
      <c r="AP203" s="26">
        <f>IF(25&lt;=$Q203,INDEX('BAZA PRAC'!$D$4:$D$61,$P203-4+25),"")</f>
        <v/>
      </c>
      <c r="AQ203" s="26">
        <f>IF(26&lt;=$Q203,INDEX('BAZA PRAC'!$D$4:$D$61,$P203-4+26),"")</f>
        <v/>
      </c>
      <c r="AR203" s="26">
        <f>IF(27&lt;=$Q203,INDEX('BAZA PRAC'!$D$4:$D$61,$P203-4+27),"")</f>
        <v/>
      </c>
      <c r="AS203" s="26">
        <f>IF(28&lt;=$Q203,INDEX('BAZA PRAC'!$D$4:$D$61,$P203-4+28),"")</f>
        <v/>
      </c>
      <c r="AT203" s="26">
        <f>IF(29&lt;=$Q203,INDEX('BAZA PRAC'!$D$4:$D$61,$P203-4+29),"")</f>
        <v/>
      </c>
      <c r="AU203" s="26">
        <f>IF(30&lt;=$Q203,INDEX('BAZA PRAC'!$D$4:$D$61,$P203-4+30),"")</f>
        <v/>
      </c>
      <c r="AV203" s="26">
        <f>IF(31&lt;=$Q203,INDEX('BAZA PRAC'!$D$4:$D$61,$P203-4+31),"")</f>
        <v/>
      </c>
      <c r="AW203" s="26">
        <f>IF(32&lt;=$Q203,INDEX('BAZA PRAC'!$D$4:$D$61,$P203-4+32),"")</f>
        <v/>
      </c>
      <c r="AX203" s="26">
        <f>IF(33&lt;=$Q203,INDEX('BAZA PRAC'!$D$4:$D$61,$P203-4+33),"")</f>
        <v/>
      </c>
      <c r="AY203" s="26">
        <f>IF(34&lt;=$Q203,INDEX('BAZA PRAC'!$D$4:$D$61,$P203-4+34),"")</f>
        <v/>
      </c>
      <c r="AZ203" s="26">
        <f>IF(35&lt;=$Q203,INDEX('BAZA PRAC'!$D$4:$D$61,$P203-4+35),"")</f>
        <v/>
      </c>
      <c r="BA203" s="26">
        <f>IF(36&lt;=$Q203,INDEX('BAZA PRAC'!$D$4:$D$61,$P203-4+36),"")</f>
        <v/>
      </c>
      <c r="BB203" s="26">
        <f>IF(37&lt;=$Q203,INDEX('BAZA PRAC'!$D$4:$D$61,$P203-4+37),"")</f>
        <v/>
      </c>
      <c r="BC203" s="26">
        <f>IF(38&lt;=$Q203,INDEX('BAZA PRAC'!$D$4:$D$61,$P203-4+38),"")</f>
        <v/>
      </c>
      <c r="BD203" s="26">
        <f>IF(39&lt;=$Q203,INDEX('BAZA PRAC'!$D$4:$D$61,$P203-4+39),"")</f>
        <v/>
      </c>
      <c r="BE203" s="26">
        <f>IF(40&lt;=$Q203,INDEX('BAZA PRAC'!$D$4:$D$61,$P203-4+40),"")</f>
        <v/>
      </c>
      <c r="BF203" s="26">
        <f>IF(41&lt;=$Q203,INDEX('BAZA PRAC'!$D$4:$D$61,$P203-4+41),"")</f>
        <v/>
      </c>
      <c r="BG203" s="26">
        <f>IF(42&lt;=$Q203,INDEX('BAZA PRAC'!$D$4:$D$61,$P203-4+42),"")</f>
        <v/>
      </c>
      <c r="BH203" s="26">
        <f>IF(43&lt;=$Q203,INDEX('BAZA PRAC'!$D$4:$D$61,$P203-4+43),"")</f>
        <v/>
      </c>
      <c r="BI203" s="26">
        <f>IF(44&lt;=$Q203,INDEX('BAZA PRAC'!$D$4:$D$61,$P203-4+44),"")</f>
        <v/>
      </c>
      <c r="BJ203" s="26">
        <f>IF(45&lt;=$Q203,INDEX('BAZA PRAC'!$D$4:$D$61,$P203-4+45),"")</f>
        <v/>
      </c>
      <c r="BK203" s="26">
        <f>IF(46&lt;=$Q203,INDEX('BAZA PRAC'!$D$4:$D$61,$P203-4+46),"")</f>
        <v/>
      </c>
      <c r="BL203" s="26">
        <f>IF(47&lt;=$Q203,INDEX('BAZA PRAC'!$D$4:$D$61,$P203-4+47),"")</f>
        <v/>
      </c>
      <c r="BM203" s="26">
        <f>IF(48&lt;=$Q203,INDEX('BAZA PRAC'!$D$4:$D$61,$P203-4+48),"")</f>
        <v/>
      </c>
      <c r="BN203" s="26">
        <f>IF(49&lt;=$Q203,INDEX('BAZA PRAC'!$D$4:$D$61,$P203-4+49),"")</f>
        <v/>
      </c>
      <c r="BO203" s="26">
        <f>IF(50&lt;=$Q203,INDEX('BAZA PRAC'!$D$4:$D$61,$P203-4+50),"")</f>
        <v/>
      </c>
      <c r="BP203" s="26">
        <f>IF(51&lt;=$Q203,INDEX('BAZA PRAC'!$D$4:$D$61,$P203-4+51),"")</f>
        <v/>
      </c>
      <c r="BQ203" s="26">
        <f>IF(52&lt;=$Q203,INDEX('BAZA PRAC'!$D$4:$D$61,$P203-4+52),"")</f>
        <v/>
      </c>
      <c r="BR203" s="26">
        <f>IF(53&lt;=$Q203,INDEX('BAZA PRAC'!$D$4:$D$61,$P203-4+53),"")</f>
        <v/>
      </c>
      <c r="BS203" s="26">
        <f>IF(54&lt;=$Q203,INDEX('BAZA PRAC'!$D$4:$D$61,$P203-4+54),"")</f>
        <v/>
      </c>
      <c r="BT203" s="26">
        <f>IF(55&lt;=$Q203,INDEX('BAZA PRAC'!$D$4:$D$61,$P203-4+55),"")</f>
        <v/>
      </c>
      <c r="BU203" s="26">
        <f>IF(56&lt;=$Q203,INDEX('BAZA PRAC'!$D$4:$D$61,$P203-4+56),"")</f>
        <v/>
      </c>
      <c r="BV203" s="26">
        <f>IF(57&lt;=$Q203,INDEX('BAZA PRAC'!$D$4:$D$61,$P203-4+57),"")</f>
        <v/>
      </c>
      <c r="BW203" s="26">
        <f>IF(58&lt;=$Q203,INDEX('BAZA PRAC'!$D$4:$D$61,$P203-4+58),"")</f>
        <v/>
      </c>
      <c r="BX203" s="20" t="n"/>
      <c r="BY203" s="20" t="n"/>
    </row>
    <row r="204">
      <c r="A204" s="27">
        <f>IF($D204="","",COUNTA($D$11:$D204))</f>
        <v/>
      </c>
      <c r="B204" s="27">
        <f>IF($BX204&lt;&gt;"",$BX204,IF($D204="","",IFERROR(INDEX('BAZA PRAC'!$A$4:$A$61,MATCH($D204,'BAZA PRAC'!$D$4:$D$61,0)),"")))</f>
        <v/>
      </c>
      <c r="C204" s="20" t="n"/>
      <c r="D204" s="21" t="n"/>
      <c r="E204" s="27">
        <f>IF($BY204&lt;&gt;"",$BY204,IF($D204="","",IFERROR(INDEX('BAZA PRAC'!$E$4:$E$61,MATCH($D204,'BAZA PRAC'!$D$4:$D$61,0)),"")))</f>
        <v/>
      </c>
      <c r="F204" s="22" t="n"/>
      <c r="G204" s="23" t="n"/>
      <c r="H204" s="23" t="n"/>
      <c r="I204" s="23" t="n"/>
      <c r="J204" s="28">
        <f>IF($D204="","",N(G204)+N(H204)+N(I204))</f>
        <v/>
      </c>
      <c r="K204" s="28">
        <f>IF($D204="","",N(F204)*J204)</f>
        <v/>
      </c>
      <c r="L204" s="25" t="n"/>
      <c r="M204" s="28">
        <f>IF($D204="","",K204*(1-N(L204)))</f>
        <v/>
      </c>
      <c r="N204" s="21" t="n"/>
      <c r="P204" s="26">
        <f>IFERROR(VLOOKUP($C204,USTAWIENIA!$E$2:$H$8,3,FALSE),4)</f>
        <v/>
      </c>
      <c r="Q204" s="26">
        <f>IFERROR(VLOOKUP($C204,USTAWIENIA!$E$2:$H$8,4,FALSE),58)</f>
        <v/>
      </c>
      <c r="R204" s="26">
        <f>IF(1&lt;=$Q204,INDEX('BAZA PRAC'!$D$4:$D$61,$P204-4+1),"")</f>
        <v/>
      </c>
      <c r="S204" s="26">
        <f>IF(2&lt;=$Q204,INDEX('BAZA PRAC'!$D$4:$D$61,$P204-4+2),"")</f>
        <v/>
      </c>
      <c r="T204" s="26">
        <f>IF(3&lt;=$Q204,INDEX('BAZA PRAC'!$D$4:$D$61,$P204-4+3),"")</f>
        <v/>
      </c>
      <c r="U204" s="26">
        <f>IF(4&lt;=$Q204,INDEX('BAZA PRAC'!$D$4:$D$61,$P204-4+4),"")</f>
        <v/>
      </c>
      <c r="V204" s="26">
        <f>IF(5&lt;=$Q204,INDEX('BAZA PRAC'!$D$4:$D$61,$P204-4+5),"")</f>
        <v/>
      </c>
      <c r="W204" s="26">
        <f>IF(6&lt;=$Q204,INDEX('BAZA PRAC'!$D$4:$D$61,$P204-4+6),"")</f>
        <v/>
      </c>
      <c r="X204" s="26">
        <f>IF(7&lt;=$Q204,INDEX('BAZA PRAC'!$D$4:$D$61,$P204-4+7),"")</f>
        <v/>
      </c>
      <c r="Y204" s="26">
        <f>IF(8&lt;=$Q204,INDEX('BAZA PRAC'!$D$4:$D$61,$P204-4+8),"")</f>
        <v/>
      </c>
      <c r="Z204" s="26">
        <f>IF(9&lt;=$Q204,INDEX('BAZA PRAC'!$D$4:$D$61,$P204-4+9),"")</f>
        <v/>
      </c>
      <c r="AA204" s="26">
        <f>IF(10&lt;=$Q204,INDEX('BAZA PRAC'!$D$4:$D$61,$P204-4+10),"")</f>
        <v/>
      </c>
      <c r="AB204" s="26">
        <f>IF(11&lt;=$Q204,INDEX('BAZA PRAC'!$D$4:$D$61,$P204-4+11),"")</f>
        <v/>
      </c>
      <c r="AC204" s="26">
        <f>IF(12&lt;=$Q204,INDEX('BAZA PRAC'!$D$4:$D$61,$P204-4+12),"")</f>
        <v/>
      </c>
      <c r="AD204" s="26">
        <f>IF(13&lt;=$Q204,INDEX('BAZA PRAC'!$D$4:$D$61,$P204-4+13),"")</f>
        <v/>
      </c>
      <c r="AE204" s="26">
        <f>IF(14&lt;=$Q204,INDEX('BAZA PRAC'!$D$4:$D$61,$P204-4+14),"")</f>
        <v/>
      </c>
      <c r="AF204" s="26">
        <f>IF(15&lt;=$Q204,INDEX('BAZA PRAC'!$D$4:$D$61,$P204-4+15),"")</f>
        <v/>
      </c>
      <c r="AG204" s="26">
        <f>IF(16&lt;=$Q204,INDEX('BAZA PRAC'!$D$4:$D$61,$P204-4+16),"")</f>
        <v/>
      </c>
      <c r="AH204" s="26">
        <f>IF(17&lt;=$Q204,INDEX('BAZA PRAC'!$D$4:$D$61,$P204-4+17),"")</f>
        <v/>
      </c>
      <c r="AI204" s="26">
        <f>IF(18&lt;=$Q204,INDEX('BAZA PRAC'!$D$4:$D$61,$P204-4+18),"")</f>
        <v/>
      </c>
      <c r="AJ204" s="26">
        <f>IF(19&lt;=$Q204,INDEX('BAZA PRAC'!$D$4:$D$61,$P204-4+19),"")</f>
        <v/>
      </c>
      <c r="AK204" s="26">
        <f>IF(20&lt;=$Q204,INDEX('BAZA PRAC'!$D$4:$D$61,$P204-4+20),"")</f>
        <v/>
      </c>
      <c r="AL204" s="26">
        <f>IF(21&lt;=$Q204,INDEX('BAZA PRAC'!$D$4:$D$61,$P204-4+21),"")</f>
        <v/>
      </c>
      <c r="AM204" s="26">
        <f>IF(22&lt;=$Q204,INDEX('BAZA PRAC'!$D$4:$D$61,$P204-4+22),"")</f>
        <v/>
      </c>
      <c r="AN204" s="26">
        <f>IF(23&lt;=$Q204,INDEX('BAZA PRAC'!$D$4:$D$61,$P204-4+23),"")</f>
        <v/>
      </c>
      <c r="AO204" s="26">
        <f>IF(24&lt;=$Q204,INDEX('BAZA PRAC'!$D$4:$D$61,$P204-4+24),"")</f>
        <v/>
      </c>
      <c r="AP204" s="26">
        <f>IF(25&lt;=$Q204,INDEX('BAZA PRAC'!$D$4:$D$61,$P204-4+25),"")</f>
        <v/>
      </c>
      <c r="AQ204" s="26">
        <f>IF(26&lt;=$Q204,INDEX('BAZA PRAC'!$D$4:$D$61,$P204-4+26),"")</f>
        <v/>
      </c>
      <c r="AR204" s="26">
        <f>IF(27&lt;=$Q204,INDEX('BAZA PRAC'!$D$4:$D$61,$P204-4+27),"")</f>
        <v/>
      </c>
      <c r="AS204" s="26">
        <f>IF(28&lt;=$Q204,INDEX('BAZA PRAC'!$D$4:$D$61,$P204-4+28),"")</f>
        <v/>
      </c>
      <c r="AT204" s="26">
        <f>IF(29&lt;=$Q204,INDEX('BAZA PRAC'!$D$4:$D$61,$P204-4+29),"")</f>
        <v/>
      </c>
      <c r="AU204" s="26">
        <f>IF(30&lt;=$Q204,INDEX('BAZA PRAC'!$D$4:$D$61,$P204-4+30),"")</f>
        <v/>
      </c>
      <c r="AV204" s="26">
        <f>IF(31&lt;=$Q204,INDEX('BAZA PRAC'!$D$4:$D$61,$P204-4+31),"")</f>
        <v/>
      </c>
      <c r="AW204" s="26">
        <f>IF(32&lt;=$Q204,INDEX('BAZA PRAC'!$D$4:$D$61,$P204-4+32),"")</f>
        <v/>
      </c>
      <c r="AX204" s="26">
        <f>IF(33&lt;=$Q204,INDEX('BAZA PRAC'!$D$4:$D$61,$P204-4+33),"")</f>
        <v/>
      </c>
      <c r="AY204" s="26">
        <f>IF(34&lt;=$Q204,INDEX('BAZA PRAC'!$D$4:$D$61,$P204-4+34),"")</f>
        <v/>
      </c>
      <c r="AZ204" s="26">
        <f>IF(35&lt;=$Q204,INDEX('BAZA PRAC'!$D$4:$D$61,$P204-4+35),"")</f>
        <v/>
      </c>
      <c r="BA204" s="26">
        <f>IF(36&lt;=$Q204,INDEX('BAZA PRAC'!$D$4:$D$61,$P204-4+36),"")</f>
        <v/>
      </c>
      <c r="BB204" s="26">
        <f>IF(37&lt;=$Q204,INDEX('BAZA PRAC'!$D$4:$D$61,$P204-4+37),"")</f>
        <v/>
      </c>
      <c r="BC204" s="26">
        <f>IF(38&lt;=$Q204,INDEX('BAZA PRAC'!$D$4:$D$61,$P204-4+38),"")</f>
        <v/>
      </c>
      <c r="BD204" s="26">
        <f>IF(39&lt;=$Q204,INDEX('BAZA PRAC'!$D$4:$D$61,$P204-4+39),"")</f>
        <v/>
      </c>
      <c r="BE204" s="26">
        <f>IF(40&lt;=$Q204,INDEX('BAZA PRAC'!$D$4:$D$61,$P204-4+40),"")</f>
        <v/>
      </c>
      <c r="BF204" s="26">
        <f>IF(41&lt;=$Q204,INDEX('BAZA PRAC'!$D$4:$D$61,$P204-4+41),"")</f>
        <v/>
      </c>
      <c r="BG204" s="26">
        <f>IF(42&lt;=$Q204,INDEX('BAZA PRAC'!$D$4:$D$61,$P204-4+42),"")</f>
        <v/>
      </c>
      <c r="BH204" s="26">
        <f>IF(43&lt;=$Q204,INDEX('BAZA PRAC'!$D$4:$D$61,$P204-4+43),"")</f>
        <v/>
      </c>
      <c r="BI204" s="26">
        <f>IF(44&lt;=$Q204,INDEX('BAZA PRAC'!$D$4:$D$61,$P204-4+44),"")</f>
        <v/>
      </c>
      <c r="BJ204" s="26">
        <f>IF(45&lt;=$Q204,INDEX('BAZA PRAC'!$D$4:$D$61,$P204-4+45),"")</f>
        <v/>
      </c>
      <c r="BK204" s="26">
        <f>IF(46&lt;=$Q204,INDEX('BAZA PRAC'!$D$4:$D$61,$P204-4+46),"")</f>
        <v/>
      </c>
      <c r="BL204" s="26">
        <f>IF(47&lt;=$Q204,INDEX('BAZA PRAC'!$D$4:$D$61,$P204-4+47),"")</f>
        <v/>
      </c>
      <c r="BM204" s="26">
        <f>IF(48&lt;=$Q204,INDEX('BAZA PRAC'!$D$4:$D$61,$P204-4+48),"")</f>
        <v/>
      </c>
      <c r="BN204" s="26">
        <f>IF(49&lt;=$Q204,INDEX('BAZA PRAC'!$D$4:$D$61,$P204-4+49),"")</f>
        <v/>
      </c>
      <c r="BO204" s="26">
        <f>IF(50&lt;=$Q204,INDEX('BAZA PRAC'!$D$4:$D$61,$P204-4+50),"")</f>
        <v/>
      </c>
      <c r="BP204" s="26">
        <f>IF(51&lt;=$Q204,INDEX('BAZA PRAC'!$D$4:$D$61,$P204-4+51),"")</f>
        <v/>
      </c>
      <c r="BQ204" s="26">
        <f>IF(52&lt;=$Q204,INDEX('BAZA PRAC'!$D$4:$D$61,$P204-4+52),"")</f>
        <v/>
      </c>
      <c r="BR204" s="26">
        <f>IF(53&lt;=$Q204,INDEX('BAZA PRAC'!$D$4:$D$61,$P204-4+53),"")</f>
        <v/>
      </c>
      <c r="BS204" s="26">
        <f>IF(54&lt;=$Q204,INDEX('BAZA PRAC'!$D$4:$D$61,$P204-4+54),"")</f>
        <v/>
      </c>
      <c r="BT204" s="26">
        <f>IF(55&lt;=$Q204,INDEX('BAZA PRAC'!$D$4:$D$61,$P204-4+55),"")</f>
        <v/>
      </c>
      <c r="BU204" s="26">
        <f>IF(56&lt;=$Q204,INDEX('BAZA PRAC'!$D$4:$D$61,$P204-4+56),"")</f>
        <v/>
      </c>
      <c r="BV204" s="26">
        <f>IF(57&lt;=$Q204,INDEX('BAZA PRAC'!$D$4:$D$61,$P204-4+57),"")</f>
        <v/>
      </c>
      <c r="BW204" s="26">
        <f>IF(58&lt;=$Q204,INDEX('BAZA PRAC'!$D$4:$D$61,$P204-4+58),"")</f>
        <v/>
      </c>
      <c r="BX204" s="20" t="n"/>
      <c r="BY204" s="20" t="n"/>
    </row>
    <row r="205">
      <c r="A205" s="19">
        <f>IF($D205="","",COUNTA($D$11:$D205))</f>
        <v/>
      </c>
      <c r="B205" s="19">
        <f>IF($BX205&lt;&gt;"",$BX205,IF($D205="","",IFERROR(INDEX('BAZA PRAC'!$A$4:$A$61,MATCH($D205,'BAZA PRAC'!$D$4:$D$61,0)),"")))</f>
        <v/>
      </c>
      <c r="C205" s="20" t="n"/>
      <c r="D205" s="21" t="n"/>
      <c r="E205" s="19">
        <f>IF($BY205&lt;&gt;"",$BY205,IF($D205="","",IFERROR(INDEX('BAZA PRAC'!$E$4:$E$61,MATCH($D205,'BAZA PRAC'!$D$4:$D$61,0)),"")))</f>
        <v/>
      </c>
      <c r="F205" s="22" t="n"/>
      <c r="G205" s="23" t="n"/>
      <c r="H205" s="23" t="n"/>
      <c r="I205" s="23" t="n"/>
      <c r="J205" s="24">
        <f>IF($D205="","",N(G205)+N(H205)+N(I205))</f>
        <v/>
      </c>
      <c r="K205" s="24">
        <f>IF($D205="","",N(F205)*J205)</f>
        <v/>
      </c>
      <c r="L205" s="25" t="n"/>
      <c r="M205" s="24">
        <f>IF($D205="","",K205*(1-N(L205)))</f>
        <v/>
      </c>
      <c r="N205" s="21" t="n"/>
      <c r="P205" s="26">
        <f>IFERROR(VLOOKUP($C205,USTAWIENIA!$E$2:$H$8,3,FALSE),4)</f>
        <v/>
      </c>
      <c r="Q205" s="26">
        <f>IFERROR(VLOOKUP($C205,USTAWIENIA!$E$2:$H$8,4,FALSE),58)</f>
        <v/>
      </c>
      <c r="R205" s="26">
        <f>IF(1&lt;=$Q205,INDEX('BAZA PRAC'!$D$4:$D$61,$P205-4+1),"")</f>
        <v/>
      </c>
      <c r="S205" s="26">
        <f>IF(2&lt;=$Q205,INDEX('BAZA PRAC'!$D$4:$D$61,$P205-4+2),"")</f>
        <v/>
      </c>
      <c r="T205" s="26">
        <f>IF(3&lt;=$Q205,INDEX('BAZA PRAC'!$D$4:$D$61,$P205-4+3),"")</f>
        <v/>
      </c>
      <c r="U205" s="26">
        <f>IF(4&lt;=$Q205,INDEX('BAZA PRAC'!$D$4:$D$61,$P205-4+4),"")</f>
        <v/>
      </c>
      <c r="V205" s="26">
        <f>IF(5&lt;=$Q205,INDEX('BAZA PRAC'!$D$4:$D$61,$P205-4+5),"")</f>
        <v/>
      </c>
      <c r="W205" s="26">
        <f>IF(6&lt;=$Q205,INDEX('BAZA PRAC'!$D$4:$D$61,$P205-4+6),"")</f>
        <v/>
      </c>
      <c r="X205" s="26">
        <f>IF(7&lt;=$Q205,INDEX('BAZA PRAC'!$D$4:$D$61,$P205-4+7),"")</f>
        <v/>
      </c>
      <c r="Y205" s="26">
        <f>IF(8&lt;=$Q205,INDEX('BAZA PRAC'!$D$4:$D$61,$P205-4+8),"")</f>
        <v/>
      </c>
      <c r="Z205" s="26">
        <f>IF(9&lt;=$Q205,INDEX('BAZA PRAC'!$D$4:$D$61,$P205-4+9),"")</f>
        <v/>
      </c>
      <c r="AA205" s="26">
        <f>IF(10&lt;=$Q205,INDEX('BAZA PRAC'!$D$4:$D$61,$P205-4+10),"")</f>
        <v/>
      </c>
      <c r="AB205" s="26">
        <f>IF(11&lt;=$Q205,INDEX('BAZA PRAC'!$D$4:$D$61,$P205-4+11),"")</f>
        <v/>
      </c>
      <c r="AC205" s="26">
        <f>IF(12&lt;=$Q205,INDEX('BAZA PRAC'!$D$4:$D$61,$P205-4+12),"")</f>
        <v/>
      </c>
      <c r="AD205" s="26">
        <f>IF(13&lt;=$Q205,INDEX('BAZA PRAC'!$D$4:$D$61,$P205-4+13),"")</f>
        <v/>
      </c>
      <c r="AE205" s="26">
        <f>IF(14&lt;=$Q205,INDEX('BAZA PRAC'!$D$4:$D$61,$P205-4+14),"")</f>
        <v/>
      </c>
      <c r="AF205" s="26">
        <f>IF(15&lt;=$Q205,INDEX('BAZA PRAC'!$D$4:$D$61,$P205-4+15),"")</f>
        <v/>
      </c>
      <c r="AG205" s="26">
        <f>IF(16&lt;=$Q205,INDEX('BAZA PRAC'!$D$4:$D$61,$P205-4+16),"")</f>
        <v/>
      </c>
      <c r="AH205" s="26">
        <f>IF(17&lt;=$Q205,INDEX('BAZA PRAC'!$D$4:$D$61,$P205-4+17),"")</f>
        <v/>
      </c>
      <c r="AI205" s="26">
        <f>IF(18&lt;=$Q205,INDEX('BAZA PRAC'!$D$4:$D$61,$P205-4+18),"")</f>
        <v/>
      </c>
      <c r="AJ205" s="26">
        <f>IF(19&lt;=$Q205,INDEX('BAZA PRAC'!$D$4:$D$61,$P205-4+19),"")</f>
        <v/>
      </c>
      <c r="AK205" s="26">
        <f>IF(20&lt;=$Q205,INDEX('BAZA PRAC'!$D$4:$D$61,$P205-4+20),"")</f>
        <v/>
      </c>
      <c r="AL205" s="26">
        <f>IF(21&lt;=$Q205,INDEX('BAZA PRAC'!$D$4:$D$61,$P205-4+21),"")</f>
        <v/>
      </c>
      <c r="AM205" s="26">
        <f>IF(22&lt;=$Q205,INDEX('BAZA PRAC'!$D$4:$D$61,$P205-4+22),"")</f>
        <v/>
      </c>
      <c r="AN205" s="26">
        <f>IF(23&lt;=$Q205,INDEX('BAZA PRAC'!$D$4:$D$61,$P205-4+23),"")</f>
        <v/>
      </c>
      <c r="AO205" s="26">
        <f>IF(24&lt;=$Q205,INDEX('BAZA PRAC'!$D$4:$D$61,$P205-4+24),"")</f>
        <v/>
      </c>
      <c r="AP205" s="26">
        <f>IF(25&lt;=$Q205,INDEX('BAZA PRAC'!$D$4:$D$61,$P205-4+25),"")</f>
        <v/>
      </c>
      <c r="AQ205" s="26">
        <f>IF(26&lt;=$Q205,INDEX('BAZA PRAC'!$D$4:$D$61,$P205-4+26),"")</f>
        <v/>
      </c>
      <c r="AR205" s="26">
        <f>IF(27&lt;=$Q205,INDEX('BAZA PRAC'!$D$4:$D$61,$P205-4+27),"")</f>
        <v/>
      </c>
      <c r="AS205" s="26">
        <f>IF(28&lt;=$Q205,INDEX('BAZA PRAC'!$D$4:$D$61,$P205-4+28),"")</f>
        <v/>
      </c>
      <c r="AT205" s="26">
        <f>IF(29&lt;=$Q205,INDEX('BAZA PRAC'!$D$4:$D$61,$P205-4+29),"")</f>
        <v/>
      </c>
      <c r="AU205" s="26">
        <f>IF(30&lt;=$Q205,INDEX('BAZA PRAC'!$D$4:$D$61,$P205-4+30),"")</f>
        <v/>
      </c>
      <c r="AV205" s="26">
        <f>IF(31&lt;=$Q205,INDEX('BAZA PRAC'!$D$4:$D$61,$P205-4+31),"")</f>
        <v/>
      </c>
      <c r="AW205" s="26">
        <f>IF(32&lt;=$Q205,INDEX('BAZA PRAC'!$D$4:$D$61,$P205-4+32),"")</f>
        <v/>
      </c>
      <c r="AX205" s="26">
        <f>IF(33&lt;=$Q205,INDEX('BAZA PRAC'!$D$4:$D$61,$P205-4+33),"")</f>
        <v/>
      </c>
      <c r="AY205" s="26">
        <f>IF(34&lt;=$Q205,INDEX('BAZA PRAC'!$D$4:$D$61,$P205-4+34),"")</f>
        <v/>
      </c>
      <c r="AZ205" s="26">
        <f>IF(35&lt;=$Q205,INDEX('BAZA PRAC'!$D$4:$D$61,$P205-4+35),"")</f>
        <v/>
      </c>
      <c r="BA205" s="26">
        <f>IF(36&lt;=$Q205,INDEX('BAZA PRAC'!$D$4:$D$61,$P205-4+36),"")</f>
        <v/>
      </c>
      <c r="BB205" s="26">
        <f>IF(37&lt;=$Q205,INDEX('BAZA PRAC'!$D$4:$D$61,$P205-4+37),"")</f>
        <v/>
      </c>
      <c r="BC205" s="26">
        <f>IF(38&lt;=$Q205,INDEX('BAZA PRAC'!$D$4:$D$61,$P205-4+38),"")</f>
        <v/>
      </c>
      <c r="BD205" s="26">
        <f>IF(39&lt;=$Q205,INDEX('BAZA PRAC'!$D$4:$D$61,$P205-4+39),"")</f>
        <v/>
      </c>
      <c r="BE205" s="26">
        <f>IF(40&lt;=$Q205,INDEX('BAZA PRAC'!$D$4:$D$61,$P205-4+40),"")</f>
        <v/>
      </c>
      <c r="BF205" s="26">
        <f>IF(41&lt;=$Q205,INDEX('BAZA PRAC'!$D$4:$D$61,$P205-4+41),"")</f>
        <v/>
      </c>
      <c r="BG205" s="26">
        <f>IF(42&lt;=$Q205,INDEX('BAZA PRAC'!$D$4:$D$61,$P205-4+42),"")</f>
        <v/>
      </c>
      <c r="BH205" s="26">
        <f>IF(43&lt;=$Q205,INDEX('BAZA PRAC'!$D$4:$D$61,$P205-4+43),"")</f>
        <v/>
      </c>
      <c r="BI205" s="26">
        <f>IF(44&lt;=$Q205,INDEX('BAZA PRAC'!$D$4:$D$61,$P205-4+44),"")</f>
        <v/>
      </c>
      <c r="BJ205" s="26">
        <f>IF(45&lt;=$Q205,INDEX('BAZA PRAC'!$D$4:$D$61,$P205-4+45),"")</f>
        <v/>
      </c>
      <c r="BK205" s="26">
        <f>IF(46&lt;=$Q205,INDEX('BAZA PRAC'!$D$4:$D$61,$P205-4+46),"")</f>
        <v/>
      </c>
      <c r="BL205" s="26">
        <f>IF(47&lt;=$Q205,INDEX('BAZA PRAC'!$D$4:$D$61,$P205-4+47),"")</f>
        <v/>
      </c>
      <c r="BM205" s="26">
        <f>IF(48&lt;=$Q205,INDEX('BAZA PRAC'!$D$4:$D$61,$P205-4+48),"")</f>
        <v/>
      </c>
      <c r="BN205" s="26">
        <f>IF(49&lt;=$Q205,INDEX('BAZA PRAC'!$D$4:$D$61,$P205-4+49),"")</f>
        <v/>
      </c>
      <c r="BO205" s="26">
        <f>IF(50&lt;=$Q205,INDEX('BAZA PRAC'!$D$4:$D$61,$P205-4+50),"")</f>
        <v/>
      </c>
      <c r="BP205" s="26">
        <f>IF(51&lt;=$Q205,INDEX('BAZA PRAC'!$D$4:$D$61,$P205-4+51),"")</f>
        <v/>
      </c>
      <c r="BQ205" s="26">
        <f>IF(52&lt;=$Q205,INDEX('BAZA PRAC'!$D$4:$D$61,$P205-4+52),"")</f>
        <v/>
      </c>
      <c r="BR205" s="26">
        <f>IF(53&lt;=$Q205,INDEX('BAZA PRAC'!$D$4:$D$61,$P205-4+53),"")</f>
        <v/>
      </c>
      <c r="BS205" s="26">
        <f>IF(54&lt;=$Q205,INDEX('BAZA PRAC'!$D$4:$D$61,$P205-4+54),"")</f>
        <v/>
      </c>
      <c r="BT205" s="26">
        <f>IF(55&lt;=$Q205,INDEX('BAZA PRAC'!$D$4:$D$61,$P205-4+55),"")</f>
        <v/>
      </c>
      <c r="BU205" s="26">
        <f>IF(56&lt;=$Q205,INDEX('BAZA PRAC'!$D$4:$D$61,$P205-4+56),"")</f>
        <v/>
      </c>
      <c r="BV205" s="26">
        <f>IF(57&lt;=$Q205,INDEX('BAZA PRAC'!$D$4:$D$61,$P205-4+57),"")</f>
        <v/>
      </c>
      <c r="BW205" s="26">
        <f>IF(58&lt;=$Q205,INDEX('BAZA PRAC'!$D$4:$D$61,$P205-4+58),"")</f>
        <v/>
      </c>
      <c r="BX205" s="20" t="n"/>
      <c r="BY205" s="20" t="n"/>
    </row>
    <row r="206">
      <c r="A206" s="27">
        <f>IF($D206="","",COUNTA($D$11:$D206))</f>
        <v/>
      </c>
      <c r="B206" s="27">
        <f>IF($BX206&lt;&gt;"",$BX206,IF($D206="","",IFERROR(INDEX('BAZA PRAC'!$A$4:$A$61,MATCH($D206,'BAZA PRAC'!$D$4:$D$61,0)),"")))</f>
        <v/>
      </c>
      <c r="C206" s="20" t="n"/>
      <c r="D206" s="21" t="n"/>
      <c r="E206" s="27">
        <f>IF($BY206&lt;&gt;"",$BY206,IF($D206="","",IFERROR(INDEX('BAZA PRAC'!$E$4:$E$61,MATCH($D206,'BAZA PRAC'!$D$4:$D$61,0)),"")))</f>
        <v/>
      </c>
      <c r="F206" s="22" t="n"/>
      <c r="G206" s="23" t="n"/>
      <c r="H206" s="23" t="n"/>
      <c r="I206" s="23" t="n"/>
      <c r="J206" s="28">
        <f>IF($D206="","",N(G206)+N(H206)+N(I206))</f>
        <v/>
      </c>
      <c r="K206" s="28">
        <f>IF($D206="","",N(F206)*J206)</f>
        <v/>
      </c>
      <c r="L206" s="25" t="n"/>
      <c r="M206" s="28">
        <f>IF($D206="","",K206*(1-N(L206)))</f>
        <v/>
      </c>
      <c r="N206" s="21" t="n"/>
      <c r="P206" s="26">
        <f>IFERROR(VLOOKUP($C206,USTAWIENIA!$E$2:$H$8,3,FALSE),4)</f>
        <v/>
      </c>
      <c r="Q206" s="26">
        <f>IFERROR(VLOOKUP($C206,USTAWIENIA!$E$2:$H$8,4,FALSE),58)</f>
        <v/>
      </c>
      <c r="R206" s="26">
        <f>IF(1&lt;=$Q206,INDEX('BAZA PRAC'!$D$4:$D$61,$P206-4+1),"")</f>
        <v/>
      </c>
      <c r="S206" s="26">
        <f>IF(2&lt;=$Q206,INDEX('BAZA PRAC'!$D$4:$D$61,$P206-4+2),"")</f>
        <v/>
      </c>
      <c r="T206" s="26">
        <f>IF(3&lt;=$Q206,INDEX('BAZA PRAC'!$D$4:$D$61,$P206-4+3),"")</f>
        <v/>
      </c>
      <c r="U206" s="26">
        <f>IF(4&lt;=$Q206,INDEX('BAZA PRAC'!$D$4:$D$61,$P206-4+4),"")</f>
        <v/>
      </c>
      <c r="V206" s="26">
        <f>IF(5&lt;=$Q206,INDEX('BAZA PRAC'!$D$4:$D$61,$P206-4+5),"")</f>
        <v/>
      </c>
      <c r="W206" s="26">
        <f>IF(6&lt;=$Q206,INDEX('BAZA PRAC'!$D$4:$D$61,$P206-4+6),"")</f>
        <v/>
      </c>
      <c r="X206" s="26">
        <f>IF(7&lt;=$Q206,INDEX('BAZA PRAC'!$D$4:$D$61,$P206-4+7),"")</f>
        <v/>
      </c>
      <c r="Y206" s="26">
        <f>IF(8&lt;=$Q206,INDEX('BAZA PRAC'!$D$4:$D$61,$P206-4+8),"")</f>
        <v/>
      </c>
      <c r="Z206" s="26">
        <f>IF(9&lt;=$Q206,INDEX('BAZA PRAC'!$D$4:$D$61,$P206-4+9),"")</f>
        <v/>
      </c>
      <c r="AA206" s="26">
        <f>IF(10&lt;=$Q206,INDEX('BAZA PRAC'!$D$4:$D$61,$P206-4+10),"")</f>
        <v/>
      </c>
      <c r="AB206" s="26">
        <f>IF(11&lt;=$Q206,INDEX('BAZA PRAC'!$D$4:$D$61,$P206-4+11),"")</f>
        <v/>
      </c>
      <c r="AC206" s="26">
        <f>IF(12&lt;=$Q206,INDEX('BAZA PRAC'!$D$4:$D$61,$P206-4+12),"")</f>
        <v/>
      </c>
      <c r="AD206" s="26">
        <f>IF(13&lt;=$Q206,INDEX('BAZA PRAC'!$D$4:$D$61,$P206-4+13),"")</f>
        <v/>
      </c>
      <c r="AE206" s="26">
        <f>IF(14&lt;=$Q206,INDEX('BAZA PRAC'!$D$4:$D$61,$P206-4+14),"")</f>
        <v/>
      </c>
      <c r="AF206" s="26">
        <f>IF(15&lt;=$Q206,INDEX('BAZA PRAC'!$D$4:$D$61,$P206-4+15),"")</f>
        <v/>
      </c>
      <c r="AG206" s="26">
        <f>IF(16&lt;=$Q206,INDEX('BAZA PRAC'!$D$4:$D$61,$P206-4+16),"")</f>
        <v/>
      </c>
      <c r="AH206" s="26">
        <f>IF(17&lt;=$Q206,INDEX('BAZA PRAC'!$D$4:$D$61,$P206-4+17),"")</f>
        <v/>
      </c>
      <c r="AI206" s="26">
        <f>IF(18&lt;=$Q206,INDEX('BAZA PRAC'!$D$4:$D$61,$P206-4+18),"")</f>
        <v/>
      </c>
      <c r="AJ206" s="26">
        <f>IF(19&lt;=$Q206,INDEX('BAZA PRAC'!$D$4:$D$61,$P206-4+19),"")</f>
        <v/>
      </c>
      <c r="AK206" s="26">
        <f>IF(20&lt;=$Q206,INDEX('BAZA PRAC'!$D$4:$D$61,$P206-4+20),"")</f>
        <v/>
      </c>
      <c r="AL206" s="26">
        <f>IF(21&lt;=$Q206,INDEX('BAZA PRAC'!$D$4:$D$61,$P206-4+21),"")</f>
        <v/>
      </c>
      <c r="AM206" s="26">
        <f>IF(22&lt;=$Q206,INDEX('BAZA PRAC'!$D$4:$D$61,$P206-4+22),"")</f>
        <v/>
      </c>
      <c r="AN206" s="26">
        <f>IF(23&lt;=$Q206,INDEX('BAZA PRAC'!$D$4:$D$61,$P206-4+23),"")</f>
        <v/>
      </c>
      <c r="AO206" s="26">
        <f>IF(24&lt;=$Q206,INDEX('BAZA PRAC'!$D$4:$D$61,$P206-4+24),"")</f>
        <v/>
      </c>
      <c r="AP206" s="26">
        <f>IF(25&lt;=$Q206,INDEX('BAZA PRAC'!$D$4:$D$61,$P206-4+25),"")</f>
        <v/>
      </c>
      <c r="AQ206" s="26">
        <f>IF(26&lt;=$Q206,INDEX('BAZA PRAC'!$D$4:$D$61,$P206-4+26),"")</f>
        <v/>
      </c>
      <c r="AR206" s="26">
        <f>IF(27&lt;=$Q206,INDEX('BAZA PRAC'!$D$4:$D$61,$P206-4+27),"")</f>
        <v/>
      </c>
      <c r="AS206" s="26">
        <f>IF(28&lt;=$Q206,INDEX('BAZA PRAC'!$D$4:$D$61,$P206-4+28),"")</f>
        <v/>
      </c>
      <c r="AT206" s="26">
        <f>IF(29&lt;=$Q206,INDEX('BAZA PRAC'!$D$4:$D$61,$P206-4+29),"")</f>
        <v/>
      </c>
      <c r="AU206" s="26">
        <f>IF(30&lt;=$Q206,INDEX('BAZA PRAC'!$D$4:$D$61,$P206-4+30),"")</f>
        <v/>
      </c>
      <c r="AV206" s="26">
        <f>IF(31&lt;=$Q206,INDEX('BAZA PRAC'!$D$4:$D$61,$P206-4+31),"")</f>
        <v/>
      </c>
      <c r="AW206" s="26">
        <f>IF(32&lt;=$Q206,INDEX('BAZA PRAC'!$D$4:$D$61,$P206-4+32),"")</f>
        <v/>
      </c>
      <c r="AX206" s="26">
        <f>IF(33&lt;=$Q206,INDEX('BAZA PRAC'!$D$4:$D$61,$P206-4+33),"")</f>
        <v/>
      </c>
      <c r="AY206" s="26">
        <f>IF(34&lt;=$Q206,INDEX('BAZA PRAC'!$D$4:$D$61,$P206-4+34),"")</f>
        <v/>
      </c>
      <c r="AZ206" s="26">
        <f>IF(35&lt;=$Q206,INDEX('BAZA PRAC'!$D$4:$D$61,$P206-4+35),"")</f>
        <v/>
      </c>
      <c r="BA206" s="26">
        <f>IF(36&lt;=$Q206,INDEX('BAZA PRAC'!$D$4:$D$61,$P206-4+36),"")</f>
        <v/>
      </c>
      <c r="BB206" s="26">
        <f>IF(37&lt;=$Q206,INDEX('BAZA PRAC'!$D$4:$D$61,$P206-4+37),"")</f>
        <v/>
      </c>
      <c r="BC206" s="26">
        <f>IF(38&lt;=$Q206,INDEX('BAZA PRAC'!$D$4:$D$61,$P206-4+38),"")</f>
        <v/>
      </c>
      <c r="BD206" s="26">
        <f>IF(39&lt;=$Q206,INDEX('BAZA PRAC'!$D$4:$D$61,$P206-4+39),"")</f>
        <v/>
      </c>
      <c r="BE206" s="26">
        <f>IF(40&lt;=$Q206,INDEX('BAZA PRAC'!$D$4:$D$61,$P206-4+40),"")</f>
        <v/>
      </c>
      <c r="BF206" s="26">
        <f>IF(41&lt;=$Q206,INDEX('BAZA PRAC'!$D$4:$D$61,$P206-4+41),"")</f>
        <v/>
      </c>
      <c r="BG206" s="26">
        <f>IF(42&lt;=$Q206,INDEX('BAZA PRAC'!$D$4:$D$61,$P206-4+42),"")</f>
        <v/>
      </c>
      <c r="BH206" s="26">
        <f>IF(43&lt;=$Q206,INDEX('BAZA PRAC'!$D$4:$D$61,$P206-4+43),"")</f>
        <v/>
      </c>
      <c r="BI206" s="26">
        <f>IF(44&lt;=$Q206,INDEX('BAZA PRAC'!$D$4:$D$61,$P206-4+44),"")</f>
        <v/>
      </c>
      <c r="BJ206" s="26">
        <f>IF(45&lt;=$Q206,INDEX('BAZA PRAC'!$D$4:$D$61,$P206-4+45),"")</f>
        <v/>
      </c>
      <c r="BK206" s="26">
        <f>IF(46&lt;=$Q206,INDEX('BAZA PRAC'!$D$4:$D$61,$P206-4+46),"")</f>
        <v/>
      </c>
      <c r="BL206" s="26">
        <f>IF(47&lt;=$Q206,INDEX('BAZA PRAC'!$D$4:$D$61,$P206-4+47),"")</f>
        <v/>
      </c>
      <c r="BM206" s="26">
        <f>IF(48&lt;=$Q206,INDEX('BAZA PRAC'!$D$4:$D$61,$P206-4+48),"")</f>
        <v/>
      </c>
      <c r="BN206" s="26">
        <f>IF(49&lt;=$Q206,INDEX('BAZA PRAC'!$D$4:$D$61,$P206-4+49),"")</f>
        <v/>
      </c>
      <c r="BO206" s="26">
        <f>IF(50&lt;=$Q206,INDEX('BAZA PRAC'!$D$4:$D$61,$P206-4+50),"")</f>
        <v/>
      </c>
      <c r="BP206" s="26">
        <f>IF(51&lt;=$Q206,INDEX('BAZA PRAC'!$D$4:$D$61,$P206-4+51),"")</f>
        <v/>
      </c>
      <c r="BQ206" s="26">
        <f>IF(52&lt;=$Q206,INDEX('BAZA PRAC'!$D$4:$D$61,$P206-4+52),"")</f>
        <v/>
      </c>
      <c r="BR206" s="26">
        <f>IF(53&lt;=$Q206,INDEX('BAZA PRAC'!$D$4:$D$61,$P206-4+53),"")</f>
        <v/>
      </c>
      <c r="BS206" s="26">
        <f>IF(54&lt;=$Q206,INDEX('BAZA PRAC'!$D$4:$D$61,$P206-4+54),"")</f>
        <v/>
      </c>
      <c r="BT206" s="26">
        <f>IF(55&lt;=$Q206,INDEX('BAZA PRAC'!$D$4:$D$61,$P206-4+55),"")</f>
        <v/>
      </c>
      <c r="BU206" s="26">
        <f>IF(56&lt;=$Q206,INDEX('BAZA PRAC'!$D$4:$D$61,$P206-4+56),"")</f>
        <v/>
      </c>
      <c r="BV206" s="26">
        <f>IF(57&lt;=$Q206,INDEX('BAZA PRAC'!$D$4:$D$61,$P206-4+57),"")</f>
        <v/>
      </c>
      <c r="BW206" s="26">
        <f>IF(58&lt;=$Q206,INDEX('BAZA PRAC'!$D$4:$D$61,$P206-4+58),"")</f>
        <v/>
      </c>
      <c r="BX206" s="20" t="n"/>
      <c r="BY206" s="20" t="n"/>
    </row>
    <row r="207">
      <c r="A207" s="19">
        <f>IF($D207="","",COUNTA($D$11:$D207))</f>
        <v/>
      </c>
      <c r="B207" s="19">
        <f>IF($BX207&lt;&gt;"",$BX207,IF($D207="","",IFERROR(INDEX('BAZA PRAC'!$A$4:$A$61,MATCH($D207,'BAZA PRAC'!$D$4:$D$61,0)),"")))</f>
        <v/>
      </c>
      <c r="C207" s="20" t="n"/>
      <c r="D207" s="21" t="n"/>
      <c r="E207" s="19">
        <f>IF($BY207&lt;&gt;"",$BY207,IF($D207="","",IFERROR(INDEX('BAZA PRAC'!$E$4:$E$61,MATCH($D207,'BAZA PRAC'!$D$4:$D$61,0)),"")))</f>
        <v/>
      </c>
      <c r="F207" s="22" t="n"/>
      <c r="G207" s="23" t="n"/>
      <c r="H207" s="23" t="n"/>
      <c r="I207" s="23" t="n"/>
      <c r="J207" s="24">
        <f>IF($D207="","",N(G207)+N(H207)+N(I207))</f>
        <v/>
      </c>
      <c r="K207" s="24">
        <f>IF($D207="","",N(F207)*J207)</f>
        <v/>
      </c>
      <c r="L207" s="25" t="n"/>
      <c r="M207" s="24">
        <f>IF($D207="","",K207*(1-N(L207)))</f>
        <v/>
      </c>
      <c r="N207" s="21" t="n"/>
      <c r="P207" s="26">
        <f>IFERROR(VLOOKUP($C207,USTAWIENIA!$E$2:$H$8,3,FALSE),4)</f>
        <v/>
      </c>
      <c r="Q207" s="26">
        <f>IFERROR(VLOOKUP($C207,USTAWIENIA!$E$2:$H$8,4,FALSE),58)</f>
        <v/>
      </c>
      <c r="R207" s="26">
        <f>IF(1&lt;=$Q207,INDEX('BAZA PRAC'!$D$4:$D$61,$P207-4+1),"")</f>
        <v/>
      </c>
      <c r="S207" s="26">
        <f>IF(2&lt;=$Q207,INDEX('BAZA PRAC'!$D$4:$D$61,$P207-4+2),"")</f>
        <v/>
      </c>
      <c r="T207" s="26">
        <f>IF(3&lt;=$Q207,INDEX('BAZA PRAC'!$D$4:$D$61,$P207-4+3),"")</f>
        <v/>
      </c>
      <c r="U207" s="26">
        <f>IF(4&lt;=$Q207,INDEX('BAZA PRAC'!$D$4:$D$61,$P207-4+4),"")</f>
        <v/>
      </c>
      <c r="V207" s="26">
        <f>IF(5&lt;=$Q207,INDEX('BAZA PRAC'!$D$4:$D$61,$P207-4+5),"")</f>
        <v/>
      </c>
      <c r="W207" s="26">
        <f>IF(6&lt;=$Q207,INDEX('BAZA PRAC'!$D$4:$D$61,$P207-4+6),"")</f>
        <v/>
      </c>
      <c r="X207" s="26">
        <f>IF(7&lt;=$Q207,INDEX('BAZA PRAC'!$D$4:$D$61,$P207-4+7),"")</f>
        <v/>
      </c>
      <c r="Y207" s="26">
        <f>IF(8&lt;=$Q207,INDEX('BAZA PRAC'!$D$4:$D$61,$P207-4+8),"")</f>
        <v/>
      </c>
      <c r="Z207" s="26">
        <f>IF(9&lt;=$Q207,INDEX('BAZA PRAC'!$D$4:$D$61,$P207-4+9),"")</f>
        <v/>
      </c>
      <c r="AA207" s="26">
        <f>IF(10&lt;=$Q207,INDEX('BAZA PRAC'!$D$4:$D$61,$P207-4+10),"")</f>
        <v/>
      </c>
      <c r="AB207" s="26">
        <f>IF(11&lt;=$Q207,INDEX('BAZA PRAC'!$D$4:$D$61,$P207-4+11),"")</f>
        <v/>
      </c>
      <c r="AC207" s="26">
        <f>IF(12&lt;=$Q207,INDEX('BAZA PRAC'!$D$4:$D$61,$P207-4+12),"")</f>
        <v/>
      </c>
      <c r="AD207" s="26">
        <f>IF(13&lt;=$Q207,INDEX('BAZA PRAC'!$D$4:$D$61,$P207-4+13),"")</f>
        <v/>
      </c>
      <c r="AE207" s="26">
        <f>IF(14&lt;=$Q207,INDEX('BAZA PRAC'!$D$4:$D$61,$P207-4+14),"")</f>
        <v/>
      </c>
      <c r="AF207" s="26">
        <f>IF(15&lt;=$Q207,INDEX('BAZA PRAC'!$D$4:$D$61,$P207-4+15),"")</f>
        <v/>
      </c>
      <c r="AG207" s="26">
        <f>IF(16&lt;=$Q207,INDEX('BAZA PRAC'!$D$4:$D$61,$P207-4+16),"")</f>
        <v/>
      </c>
      <c r="AH207" s="26">
        <f>IF(17&lt;=$Q207,INDEX('BAZA PRAC'!$D$4:$D$61,$P207-4+17),"")</f>
        <v/>
      </c>
      <c r="AI207" s="26">
        <f>IF(18&lt;=$Q207,INDEX('BAZA PRAC'!$D$4:$D$61,$P207-4+18),"")</f>
        <v/>
      </c>
      <c r="AJ207" s="26">
        <f>IF(19&lt;=$Q207,INDEX('BAZA PRAC'!$D$4:$D$61,$P207-4+19),"")</f>
        <v/>
      </c>
      <c r="AK207" s="26">
        <f>IF(20&lt;=$Q207,INDEX('BAZA PRAC'!$D$4:$D$61,$P207-4+20),"")</f>
        <v/>
      </c>
      <c r="AL207" s="26">
        <f>IF(21&lt;=$Q207,INDEX('BAZA PRAC'!$D$4:$D$61,$P207-4+21),"")</f>
        <v/>
      </c>
      <c r="AM207" s="26">
        <f>IF(22&lt;=$Q207,INDEX('BAZA PRAC'!$D$4:$D$61,$P207-4+22),"")</f>
        <v/>
      </c>
      <c r="AN207" s="26">
        <f>IF(23&lt;=$Q207,INDEX('BAZA PRAC'!$D$4:$D$61,$P207-4+23),"")</f>
        <v/>
      </c>
      <c r="AO207" s="26">
        <f>IF(24&lt;=$Q207,INDEX('BAZA PRAC'!$D$4:$D$61,$P207-4+24),"")</f>
        <v/>
      </c>
      <c r="AP207" s="26">
        <f>IF(25&lt;=$Q207,INDEX('BAZA PRAC'!$D$4:$D$61,$P207-4+25),"")</f>
        <v/>
      </c>
      <c r="AQ207" s="26">
        <f>IF(26&lt;=$Q207,INDEX('BAZA PRAC'!$D$4:$D$61,$P207-4+26),"")</f>
        <v/>
      </c>
      <c r="AR207" s="26">
        <f>IF(27&lt;=$Q207,INDEX('BAZA PRAC'!$D$4:$D$61,$P207-4+27),"")</f>
        <v/>
      </c>
      <c r="AS207" s="26">
        <f>IF(28&lt;=$Q207,INDEX('BAZA PRAC'!$D$4:$D$61,$P207-4+28),"")</f>
        <v/>
      </c>
      <c r="AT207" s="26">
        <f>IF(29&lt;=$Q207,INDEX('BAZA PRAC'!$D$4:$D$61,$P207-4+29),"")</f>
        <v/>
      </c>
      <c r="AU207" s="26">
        <f>IF(30&lt;=$Q207,INDEX('BAZA PRAC'!$D$4:$D$61,$P207-4+30),"")</f>
        <v/>
      </c>
      <c r="AV207" s="26">
        <f>IF(31&lt;=$Q207,INDEX('BAZA PRAC'!$D$4:$D$61,$P207-4+31),"")</f>
        <v/>
      </c>
      <c r="AW207" s="26">
        <f>IF(32&lt;=$Q207,INDEX('BAZA PRAC'!$D$4:$D$61,$P207-4+32),"")</f>
        <v/>
      </c>
      <c r="AX207" s="26">
        <f>IF(33&lt;=$Q207,INDEX('BAZA PRAC'!$D$4:$D$61,$P207-4+33),"")</f>
        <v/>
      </c>
      <c r="AY207" s="26">
        <f>IF(34&lt;=$Q207,INDEX('BAZA PRAC'!$D$4:$D$61,$P207-4+34),"")</f>
        <v/>
      </c>
      <c r="AZ207" s="26">
        <f>IF(35&lt;=$Q207,INDEX('BAZA PRAC'!$D$4:$D$61,$P207-4+35),"")</f>
        <v/>
      </c>
      <c r="BA207" s="26">
        <f>IF(36&lt;=$Q207,INDEX('BAZA PRAC'!$D$4:$D$61,$P207-4+36),"")</f>
        <v/>
      </c>
      <c r="BB207" s="26">
        <f>IF(37&lt;=$Q207,INDEX('BAZA PRAC'!$D$4:$D$61,$P207-4+37),"")</f>
        <v/>
      </c>
      <c r="BC207" s="26">
        <f>IF(38&lt;=$Q207,INDEX('BAZA PRAC'!$D$4:$D$61,$P207-4+38),"")</f>
        <v/>
      </c>
      <c r="BD207" s="26">
        <f>IF(39&lt;=$Q207,INDEX('BAZA PRAC'!$D$4:$D$61,$P207-4+39),"")</f>
        <v/>
      </c>
      <c r="BE207" s="26">
        <f>IF(40&lt;=$Q207,INDEX('BAZA PRAC'!$D$4:$D$61,$P207-4+40),"")</f>
        <v/>
      </c>
      <c r="BF207" s="26">
        <f>IF(41&lt;=$Q207,INDEX('BAZA PRAC'!$D$4:$D$61,$P207-4+41),"")</f>
        <v/>
      </c>
      <c r="BG207" s="26">
        <f>IF(42&lt;=$Q207,INDEX('BAZA PRAC'!$D$4:$D$61,$P207-4+42),"")</f>
        <v/>
      </c>
      <c r="BH207" s="26">
        <f>IF(43&lt;=$Q207,INDEX('BAZA PRAC'!$D$4:$D$61,$P207-4+43),"")</f>
        <v/>
      </c>
      <c r="BI207" s="26">
        <f>IF(44&lt;=$Q207,INDEX('BAZA PRAC'!$D$4:$D$61,$P207-4+44),"")</f>
        <v/>
      </c>
      <c r="BJ207" s="26">
        <f>IF(45&lt;=$Q207,INDEX('BAZA PRAC'!$D$4:$D$61,$P207-4+45),"")</f>
        <v/>
      </c>
      <c r="BK207" s="26">
        <f>IF(46&lt;=$Q207,INDEX('BAZA PRAC'!$D$4:$D$61,$P207-4+46),"")</f>
        <v/>
      </c>
      <c r="BL207" s="26">
        <f>IF(47&lt;=$Q207,INDEX('BAZA PRAC'!$D$4:$D$61,$P207-4+47),"")</f>
        <v/>
      </c>
      <c r="BM207" s="26">
        <f>IF(48&lt;=$Q207,INDEX('BAZA PRAC'!$D$4:$D$61,$P207-4+48),"")</f>
        <v/>
      </c>
      <c r="BN207" s="26">
        <f>IF(49&lt;=$Q207,INDEX('BAZA PRAC'!$D$4:$D$61,$P207-4+49),"")</f>
        <v/>
      </c>
      <c r="BO207" s="26">
        <f>IF(50&lt;=$Q207,INDEX('BAZA PRAC'!$D$4:$D$61,$P207-4+50),"")</f>
        <v/>
      </c>
      <c r="BP207" s="26">
        <f>IF(51&lt;=$Q207,INDEX('BAZA PRAC'!$D$4:$D$61,$P207-4+51),"")</f>
        <v/>
      </c>
      <c r="BQ207" s="26">
        <f>IF(52&lt;=$Q207,INDEX('BAZA PRAC'!$D$4:$D$61,$P207-4+52),"")</f>
        <v/>
      </c>
      <c r="BR207" s="26">
        <f>IF(53&lt;=$Q207,INDEX('BAZA PRAC'!$D$4:$D$61,$P207-4+53),"")</f>
        <v/>
      </c>
      <c r="BS207" s="26">
        <f>IF(54&lt;=$Q207,INDEX('BAZA PRAC'!$D$4:$D$61,$P207-4+54),"")</f>
        <v/>
      </c>
      <c r="BT207" s="26">
        <f>IF(55&lt;=$Q207,INDEX('BAZA PRAC'!$D$4:$D$61,$P207-4+55),"")</f>
        <v/>
      </c>
      <c r="BU207" s="26">
        <f>IF(56&lt;=$Q207,INDEX('BAZA PRAC'!$D$4:$D$61,$P207-4+56),"")</f>
        <v/>
      </c>
      <c r="BV207" s="26">
        <f>IF(57&lt;=$Q207,INDEX('BAZA PRAC'!$D$4:$D$61,$P207-4+57),"")</f>
        <v/>
      </c>
      <c r="BW207" s="26">
        <f>IF(58&lt;=$Q207,INDEX('BAZA PRAC'!$D$4:$D$61,$P207-4+58),"")</f>
        <v/>
      </c>
      <c r="BX207" s="20" t="n"/>
      <c r="BY207" s="20" t="n"/>
    </row>
    <row r="208">
      <c r="A208" s="27">
        <f>IF($D208="","",COUNTA($D$11:$D208))</f>
        <v/>
      </c>
      <c r="B208" s="27">
        <f>IF($BX208&lt;&gt;"",$BX208,IF($D208="","",IFERROR(INDEX('BAZA PRAC'!$A$4:$A$61,MATCH($D208,'BAZA PRAC'!$D$4:$D$61,0)),"")))</f>
        <v/>
      </c>
      <c r="C208" s="20" t="n"/>
      <c r="D208" s="21" t="n"/>
      <c r="E208" s="27">
        <f>IF($BY208&lt;&gt;"",$BY208,IF($D208="","",IFERROR(INDEX('BAZA PRAC'!$E$4:$E$61,MATCH($D208,'BAZA PRAC'!$D$4:$D$61,0)),"")))</f>
        <v/>
      </c>
      <c r="F208" s="22" t="n"/>
      <c r="G208" s="23" t="n"/>
      <c r="H208" s="23" t="n"/>
      <c r="I208" s="23" t="n"/>
      <c r="J208" s="28">
        <f>IF($D208="","",N(G208)+N(H208)+N(I208))</f>
        <v/>
      </c>
      <c r="K208" s="28">
        <f>IF($D208="","",N(F208)*J208)</f>
        <v/>
      </c>
      <c r="L208" s="25" t="n"/>
      <c r="M208" s="28">
        <f>IF($D208="","",K208*(1-N(L208)))</f>
        <v/>
      </c>
      <c r="N208" s="21" t="n"/>
      <c r="P208" s="26">
        <f>IFERROR(VLOOKUP($C208,USTAWIENIA!$E$2:$H$8,3,FALSE),4)</f>
        <v/>
      </c>
      <c r="Q208" s="26">
        <f>IFERROR(VLOOKUP($C208,USTAWIENIA!$E$2:$H$8,4,FALSE),58)</f>
        <v/>
      </c>
      <c r="R208" s="26">
        <f>IF(1&lt;=$Q208,INDEX('BAZA PRAC'!$D$4:$D$61,$P208-4+1),"")</f>
        <v/>
      </c>
      <c r="S208" s="26">
        <f>IF(2&lt;=$Q208,INDEX('BAZA PRAC'!$D$4:$D$61,$P208-4+2),"")</f>
        <v/>
      </c>
      <c r="T208" s="26">
        <f>IF(3&lt;=$Q208,INDEX('BAZA PRAC'!$D$4:$D$61,$P208-4+3),"")</f>
        <v/>
      </c>
      <c r="U208" s="26">
        <f>IF(4&lt;=$Q208,INDEX('BAZA PRAC'!$D$4:$D$61,$P208-4+4),"")</f>
        <v/>
      </c>
      <c r="V208" s="26">
        <f>IF(5&lt;=$Q208,INDEX('BAZA PRAC'!$D$4:$D$61,$P208-4+5),"")</f>
        <v/>
      </c>
      <c r="W208" s="26">
        <f>IF(6&lt;=$Q208,INDEX('BAZA PRAC'!$D$4:$D$61,$P208-4+6),"")</f>
        <v/>
      </c>
      <c r="X208" s="26">
        <f>IF(7&lt;=$Q208,INDEX('BAZA PRAC'!$D$4:$D$61,$P208-4+7),"")</f>
        <v/>
      </c>
      <c r="Y208" s="26">
        <f>IF(8&lt;=$Q208,INDEX('BAZA PRAC'!$D$4:$D$61,$P208-4+8),"")</f>
        <v/>
      </c>
      <c r="Z208" s="26">
        <f>IF(9&lt;=$Q208,INDEX('BAZA PRAC'!$D$4:$D$61,$P208-4+9),"")</f>
        <v/>
      </c>
      <c r="AA208" s="26">
        <f>IF(10&lt;=$Q208,INDEX('BAZA PRAC'!$D$4:$D$61,$P208-4+10),"")</f>
        <v/>
      </c>
      <c r="AB208" s="26">
        <f>IF(11&lt;=$Q208,INDEX('BAZA PRAC'!$D$4:$D$61,$P208-4+11),"")</f>
        <v/>
      </c>
      <c r="AC208" s="26">
        <f>IF(12&lt;=$Q208,INDEX('BAZA PRAC'!$D$4:$D$61,$P208-4+12),"")</f>
        <v/>
      </c>
      <c r="AD208" s="26">
        <f>IF(13&lt;=$Q208,INDEX('BAZA PRAC'!$D$4:$D$61,$P208-4+13),"")</f>
        <v/>
      </c>
      <c r="AE208" s="26">
        <f>IF(14&lt;=$Q208,INDEX('BAZA PRAC'!$D$4:$D$61,$P208-4+14),"")</f>
        <v/>
      </c>
      <c r="AF208" s="26">
        <f>IF(15&lt;=$Q208,INDEX('BAZA PRAC'!$D$4:$D$61,$P208-4+15),"")</f>
        <v/>
      </c>
      <c r="AG208" s="26">
        <f>IF(16&lt;=$Q208,INDEX('BAZA PRAC'!$D$4:$D$61,$P208-4+16),"")</f>
        <v/>
      </c>
      <c r="AH208" s="26">
        <f>IF(17&lt;=$Q208,INDEX('BAZA PRAC'!$D$4:$D$61,$P208-4+17),"")</f>
        <v/>
      </c>
      <c r="AI208" s="26">
        <f>IF(18&lt;=$Q208,INDEX('BAZA PRAC'!$D$4:$D$61,$P208-4+18),"")</f>
        <v/>
      </c>
      <c r="AJ208" s="26">
        <f>IF(19&lt;=$Q208,INDEX('BAZA PRAC'!$D$4:$D$61,$P208-4+19),"")</f>
        <v/>
      </c>
      <c r="AK208" s="26">
        <f>IF(20&lt;=$Q208,INDEX('BAZA PRAC'!$D$4:$D$61,$P208-4+20),"")</f>
        <v/>
      </c>
      <c r="AL208" s="26">
        <f>IF(21&lt;=$Q208,INDEX('BAZA PRAC'!$D$4:$D$61,$P208-4+21),"")</f>
        <v/>
      </c>
      <c r="AM208" s="26">
        <f>IF(22&lt;=$Q208,INDEX('BAZA PRAC'!$D$4:$D$61,$P208-4+22),"")</f>
        <v/>
      </c>
      <c r="AN208" s="26">
        <f>IF(23&lt;=$Q208,INDEX('BAZA PRAC'!$D$4:$D$61,$P208-4+23),"")</f>
        <v/>
      </c>
      <c r="AO208" s="26">
        <f>IF(24&lt;=$Q208,INDEX('BAZA PRAC'!$D$4:$D$61,$P208-4+24),"")</f>
        <v/>
      </c>
      <c r="AP208" s="26">
        <f>IF(25&lt;=$Q208,INDEX('BAZA PRAC'!$D$4:$D$61,$P208-4+25),"")</f>
        <v/>
      </c>
      <c r="AQ208" s="26">
        <f>IF(26&lt;=$Q208,INDEX('BAZA PRAC'!$D$4:$D$61,$P208-4+26),"")</f>
        <v/>
      </c>
      <c r="AR208" s="26">
        <f>IF(27&lt;=$Q208,INDEX('BAZA PRAC'!$D$4:$D$61,$P208-4+27),"")</f>
        <v/>
      </c>
      <c r="AS208" s="26">
        <f>IF(28&lt;=$Q208,INDEX('BAZA PRAC'!$D$4:$D$61,$P208-4+28),"")</f>
        <v/>
      </c>
      <c r="AT208" s="26">
        <f>IF(29&lt;=$Q208,INDEX('BAZA PRAC'!$D$4:$D$61,$P208-4+29),"")</f>
        <v/>
      </c>
      <c r="AU208" s="26">
        <f>IF(30&lt;=$Q208,INDEX('BAZA PRAC'!$D$4:$D$61,$P208-4+30),"")</f>
        <v/>
      </c>
      <c r="AV208" s="26">
        <f>IF(31&lt;=$Q208,INDEX('BAZA PRAC'!$D$4:$D$61,$P208-4+31),"")</f>
        <v/>
      </c>
      <c r="AW208" s="26">
        <f>IF(32&lt;=$Q208,INDEX('BAZA PRAC'!$D$4:$D$61,$P208-4+32),"")</f>
        <v/>
      </c>
      <c r="AX208" s="26">
        <f>IF(33&lt;=$Q208,INDEX('BAZA PRAC'!$D$4:$D$61,$P208-4+33),"")</f>
        <v/>
      </c>
      <c r="AY208" s="26">
        <f>IF(34&lt;=$Q208,INDEX('BAZA PRAC'!$D$4:$D$61,$P208-4+34),"")</f>
        <v/>
      </c>
      <c r="AZ208" s="26">
        <f>IF(35&lt;=$Q208,INDEX('BAZA PRAC'!$D$4:$D$61,$P208-4+35),"")</f>
        <v/>
      </c>
      <c r="BA208" s="26">
        <f>IF(36&lt;=$Q208,INDEX('BAZA PRAC'!$D$4:$D$61,$P208-4+36),"")</f>
        <v/>
      </c>
      <c r="BB208" s="26">
        <f>IF(37&lt;=$Q208,INDEX('BAZA PRAC'!$D$4:$D$61,$P208-4+37),"")</f>
        <v/>
      </c>
      <c r="BC208" s="26">
        <f>IF(38&lt;=$Q208,INDEX('BAZA PRAC'!$D$4:$D$61,$P208-4+38),"")</f>
        <v/>
      </c>
      <c r="BD208" s="26">
        <f>IF(39&lt;=$Q208,INDEX('BAZA PRAC'!$D$4:$D$61,$P208-4+39),"")</f>
        <v/>
      </c>
      <c r="BE208" s="26">
        <f>IF(40&lt;=$Q208,INDEX('BAZA PRAC'!$D$4:$D$61,$P208-4+40),"")</f>
        <v/>
      </c>
      <c r="BF208" s="26">
        <f>IF(41&lt;=$Q208,INDEX('BAZA PRAC'!$D$4:$D$61,$P208-4+41),"")</f>
        <v/>
      </c>
      <c r="BG208" s="26">
        <f>IF(42&lt;=$Q208,INDEX('BAZA PRAC'!$D$4:$D$61,$P208-4+42),"")</f>
        <v/>
      </c>
      <c r="BH208" s="26">
        <f>IF(43&lt;=$Q208,INDEX('BAZA PRAC'!$D$4:$D$61,$P208-4+43),"")</f>
        <v/>
      </c>
      <c r="BI208" s="26">
        <f>IF(44&lt;=$Q208,INDEX('BAZA PRAC'!$D$4:$D$61,$P208-4+44),"")</f>
        <v/>
      </c>
      <c r="BJ208" s="26">
        <f>IF(45&lt;=$Q208,INDEX('BAZA PRAC'!$D$4:$D$61,$P208-4+45),"")</f>
        <v/>
      </c>
      <c r="BK208" s="26">
        <f>IF(46&lt;=$Q208,INDEX('BAZA PRAC'!$D$4:$D$61,$P208-4+46),"")</f>
        <v/>
      </c>
      <c r="BL208" s="26">
        <f>IF(47&lt;=$Q208,INDEX('BAZA PRAC'!$D$4:$D$61,$P208-4+47),"")</f>
        <v/>
      </c>
      <c r="BM208" s="26">
        <f>IF(48&lt;=$Q208,INDEX('BAZA PRAC'!$D$4:$D$61,$P208-4+48),"")</f>
        <v/>
      </c>
      <c r="BN208" s="26">
        <f>IF(49&lt;=$Q208,INDEX('BAZA PRAC'!$D$4:$D$61,$P208-4+49),"")</f>
        <v/>
      </c>
      <c r="BO208" s="26">
        <f>IF(50&lt;=$Q208,INDEX('BAZA PRAC'!$D$4:$D$61,$P208-4+50),"")</f>
        <v/>
      </c>
      <c r="BP208" s="26">
        <f>IF(51&lt;=$Q208,INDEX('BAZA PRAC'!$D$4:$D$61,$P208-4+51),"")</f>
        <v/>
      </c>
      <c r="BQ208" s="26">
        <f>IF(52&lt;=$Q208,INDEX('BAZA PRAC'!$D$4:$D$61,$P208-4+52),"")</f>
        <v/>
      </c>
      <c r="BR208" s="26">
        <f>IF(53&lt;=$Q208,INDEX('BAZA PRAC'!$D$4:$D$61,$P208-4+53),"")</f>
        <v/>
      </c>
      <c r="BS208" s="26">
        <f>IF(54&lt;=$Q208,INDEX('BAZA PRAC'!$D$4:$D$61,$P208-4+54),"")</f>
        <v/>
      </c>
      <c r="BT208" s="26">
        <f>IF(55&lt;=$Q208,INDEX('BAZA PRAC'!$D$4:$D$61,$P208-4+55),"")</f>
        <v/>
      </c>
      <c r="BU208" s="26">
        <f>IF(56&lt;=$Q208,INDEX('BAZA PRAC'!$D$4:$D$61,$P208-4+56),"")</f>
        <v/>
      </c>
      <c r="BV208" s="26">
        <f>IF(57&lt;=$Q208,INDEX('BAZA PRAC'!$D$4:$D$61,$P208-4+57),"")</f>
        <v/>
      </c>
      <c r="BW208" s="26">
        <f>IF(58&lt;=$Q208,INDEX('BAZA PRAC'!$D$4:$D$61,$P208-4+58),"")</f>
        <v/>
      </c>
      <c r="BX208" s="20" t="n"/>
      <c r="BY208" s="20" t="n"/>
    </row>
    <row r="209">
      <c r="A209" s="19">
        <f>IF($D209="","",COUNTA($D$11:$D209))</f>
        <v/>
      </c>
      <c r="B209" s="19">
        <f>IF($BX209&lt;&gt;"",$BX209,IF($D209="","",IFERROR(INDEX('BAZA PRAC'!$A$4:$A$61,MATCH($D209,'BAZA PRAC'!$D$4:$D$61,0)),"")))</f>
        <v/>
      </c>
      <c r="C209" s="20" t="n"/>
      <c r="D209" s="21" t="n"/>
      <c r="E209" s="19">
        <f>IF($BY209&lt;&gt;"",$BY209,IF($D209="","",IFERROR(INDEX('BAZA PRAC'!$E$4:$E$61,MATCH($D209,'BAZA PRAC'!$D$4:$D$61,0)),"")))</f>
        <v/>
      </c>
      <c r="F209" s="22" t="n"/>
      <c r="G209" s="23" t="n"/>
      <c r="H209" s="23" t="n"/>
      <c r="I209" s="23" t="n"/>
      <c r="J209" s="24">
        <f>IF($D209="","",N(G209)+N(H209)+N(I209))</f>
        <v/>
      </c>
      <c r="K209" s="24">
        <f>IF($D209="","",N(F209)*J209)</f>
        <v/>
      </c>
      <c r="L209" s="25" t="n"/>
      <c r="M209" s="24">
        <f>IF($D209="","",K209*(1-N(L209)))</f>
        <v/>
      </c>
      <c r="N209" s="21" t="n"/>
      <c r="P209" s="26">
        <f>IFERROR(VLOOKUP($C209,USTAWIENIA!$E$2:$H$8,3,FALSE),4)</f>
        <v/>
      </c>
      <c r="Q209" s="26">
        <f>IFERROR(VLOOKUP($C209,USTAWIENIA!$E$2:$H$8,4,FALSE),58)</f>
        <v/>
      </c>
      <c r="R209" s="26">
        <f>IF(1&lt;=$Q209,INDEX('BAZA PRAC'!$D$4:$D$61,$P209-4+1),"")</f>
        <v/>
      </c>
      <c r="S209" s="26">
        <f>IF(2&lt;=$Q209,INDEX('BAZA PRAC'!$D$4:$D$61,$P209-4+2),"")</f>
        <v/>
      </c>
      <c r="T209" s="26">
        <f>IF(3&lt;=$Q209,INDEX('BAZA PRAC'!$D$4:$D$61,$P209-4+3),"")</f>
        <v/>
      </c>
      <c r="U209" s="26">
        <f>IF(4&lt;=$Q209,INDEX('BAZA PRAC'!$D$4:$D$61,$P209-4+4),"")</f>
        <v/>
      </c>
      <c r="V209" s="26">
        <f>IF(5&lt;=$Q209,INDEX('BAZA PRAC'!$D$4:$D$61,$P209-4+5),"")</f>
        <v/>
      </c>
      <c r="W209" s="26">
        <f>IF(6&lt;=$Q209,INDEX('BAZA PRAC'!$D$4:$D$61,$P209-4+6),"")</f>
        <v/>
      </c>
      <c r="X209" s="26">
        <f>IF(7&lt;=$Q209,INDEX('BAZA PRAC'!$D$4:$D$61,$P209-4+7),"")</f>
        <v/>
      </c>
      <c r="Y209" s="26">
        <f>IF(8&lt;=$Q209,INDEX('BAZA PRAC'!$D$4:$D$61,$P209-4+8),"")</f>
        <v/>
      </c>
      <c r="Z209" s="26">
        <f>IF(9&lt;=$Q209,INDEX('BAZA PRAC'!$D$4:$D$61,$P209-4+9),"")</f>
        <v/>
      </c>
      <c r="AA209" s="26">
        <f>IF(10&lt;=$Q209,INDEX('BAZA PRAC'!$D$4:$D$61,$P209-4+10),"")</f>
        <v/>
      </c>
      <c r="AB209" s="26">
        <f>IF(11&lt;=$Q209,INDEX('BAZA PRAC'!$D$4:$D$61,$P209-4+11),"")</f>
        <v/>
      </c>
      <c r="AC209" s="26">
        <f>IF(12&lt;=$Q209,INDEX('BAZA PRAC'!$D$4:$D$61,$P209-4+12),"")</f>
        <v/>
      </c>
      <c r="AD209" s="26">
        <f>IF(13&lt;=$Q209,INDEX('BAZA PRAC'!$D$4:$D$61,$P209-4+13),"")</f>
        <v/>
      </c>
      <c r="AE209" s="26">
        <f>IF(14&lt;=$Q209,INDEX('BAZA PRAC'!$D$4:$D$61,$P209-4+14),"")</f>
        <v/>
      </c>
      <c r="AF209" s="26">
        <f>IF(15&lt;=$Q209,INDEX('BAZA PRAC'!$D$4:$D$61,$P209-4+15),"")</f>
        <v/>
      </c>
      <c r="AG209" s="26">
        <f>IF(16&lt;=$Q209,INDEX('BAZA PRAC'!$D$4:$D$61,$P209-4+16),"")</f>
        <v/>
      </c>
      <c r="AH209" s="26">
        <f>IF(17&lt;=$Q209,INDEX('BAZA PRAC'!$D$4:$D$61,$P209-4+17),"")</f>
        <v/>
      </c>
      <c r="AI209" s="26">
        <f>IF(18&lt;=$Q209,INDEX('BAZA PRAC'!$D$4:$D$61,$P209-4+18),"")</f>
        <v/>
      </c>
      <c r="AJ209" s="26">
        <f>IF(19&lt;=$Q209,INDEX('BAZA PRAC'!$D$4:$D$61,$P209-4+19),"")</f>
        <v/>
      </c>
      <c r="AK209" s="26">
        <f>IF(20&lt;=$Q209,INDEX('BAZA PRAC'!$D$4:$D$61,$P209-4+20),"")</f>
        <v/>
      </c>
      <c r="AL209" s="26">
        <f>IF(21&lt;=$Q209,INDEX('BAZA PRAC'!$D$4:$D$61,$P209-4+21),"")</f>
        <v/>
      </c>
      <c r="AM209" s="26">
        <f>IF(22&lt;=$Q209,INDEX('BAZA PRAC'!$D$4:$D$61,$P209-4+22),"")</f>
        <v/>
      </c>
      <c r="AN209" s="26">
        <f>IF(23&lt;=$Q209,INDEX('BAZA PRAC'!$D$4:$D$61,$P209-4+23),"")</f>
        <v/>
      </c>
      <c r="AO209" s="26">
        <f>IF(24&lt;=$Q209,INDEX('BAZA PRAC'!$D$4:$D$61,$P209-4+24),"")</f>
        <v/>
      </c>
      <c r="AP209" s="26">
        <f>IF(25&lt;=$Q209,INDEX('BAZA PRAC'!$D$4:$D$61,$P209-4+25),"")</f>
        <v/>
      </c>
      <c r="AQ209" s="26">
        <f>IF(26&lt;=$Q209,INDEX('BAZA PRAC'!$D$4:$D$61,$P209-4+26),"")</f>
        <v/>
      </c>
      <c r="AR209" s="26">
        <f>IF(27&lt;=$Q209,INDEX('BAZA PRAC'!$D$4:$D$61,$P209-4+27),"")</f>
        <v/>
      </c>
      <c r="AS209" s="26">
        <f>IF(28&lt;=$Q209,INDEX('BAZA PRAC'!$D$4:$D$61,$P209-4+28),"")</f>
        <v/>
      </c>
      <c r="AT209" s="26">
        <f>IF(29&lt;=$Q209,INDEX('BAZA PRAC'!$D$4:$D$61,$P209-4+29),"")</f>
        <v/>
      </c>
      <c r="AU209" s="26">
        <f>IF(30&lt;=$Q209,INDEX('BAZA PRAC'!$D$4:$D$61,$P209-4+30),"")</f>
        <v/>
      </c>
      <c r="AV209" s="26">
        <f>IF(31&lt;=$Q209,INDEX('BAZA PRAC'!$D$4:$D$61,$P209-4+31),"")</f>
        <v/>
      </c>
      <c r="AW209" s="26">
        <f>IF(32&lt;=$Q209,INDEX('BAZA PRAC'!$D$4:$D$61,$P209-4+32),"")</f>
        <v/>
      </c>
      <c r="AX209" s="26">
        <f>IF(33&lt;=$Q209,INDEX('BAZA PRAC'!$D$4:$D$61,$P209-4+33),"")</f>
        <v/>
      </c>
      <c r="AY209" s="26">
        <f>IF(34&lt;=$Q209,INDEX('BAZA PRAC'!$D$4:$D$61,$P209-4+34),"")</f>
        <v/>
      </c>
      <c r="AZ209" s="26">
        <f>IF(35&lt;=$Q209,INDEX('BAZA PRAC'!$D$4:$D$61,$P209-4+35),"")</f>
        <v/>
      </c>
      <c r="BA209" s="26">
        <f>IF(36&lt;=$Q209,INDEX('BAZA PRAC'!$D$4:$D$61,$P209-4+36),"")</f>
        <v/>
      </c>
      <c r="BB209" s="26">
        <f>IF(37&lt;=$Q209,INDEX('BAZA PRAC'!$D$4:$D$61,$P209-4+37),"")</f>
        <v/>
      </c>
      <c r="BC209" s="26">
        <f>IF(38&lt;=$Q209,INDEX('BAZA PRAC'!$D$4:$D$61,$P209-4+38),"")</f>
        <v/>
      </c>
      <c r="BD209" s="26">
        <f>IF(39&lt;=$Q209,INDEX('BAZA PRAC'!$D$4:$D$61,$P209-4+39),"")</f>
        <v/>
      </c>
      <c r="BE209" s="26">
        <f>IF(40&lt;=$Q209,INDEX('BAZA PRAC'!$D$4:$D$61,$P209-4+40),"")</f>
        <v/>
      </c>
      <c r="BF209" s="26">
        <f>IF(41&lt;=$Q209,INDEX('BAZA PRAC'!$D$4:$D$61,$P209-4+41),"")</f>
        <v/>
      </c>
      <c r="BG209" s="26">
        <f>IF(42&lt;=$Q209,INDEX('BAZA PRAC'!$D$4:$D$61,$P209-4+42),"")</f>
        <v/>
      </c>
      <c r="BH209" s="26">
        <f>IF(43&lt;=$Q209,INDEX('BAZA PRAC'!$D$4:$D$61,$P209-4+43),"")</f>
        <v/>
      </c>
      <c r="BI209" s="26">
        <f>IF(44&lt;=$Q209,INDEX('BAZA PRAC'!$D$4:$D$61,$P209-4+44),"")</f>
        <v/>
      </c>
      <c r="BJ209" s="26">
        <f>IF(45&lt;=$Q209,INDEX('BAZA PRAC'!$D$4:$D$61,$P209-4+45),"")</f>
        <v/>
      </c>
      <c r="BK209" s="26">
        <f>IF(46&lt;=$Q209,INDEX('BAZA PRAC'!$D$4:$D$61,$P209-4+46),"")</f>
        <v/>
      </c>
      <c r="BL209" s="26">
        <f>IF(47&lt;=$Q209,INDEX('BAZA PRAC'!$D$4:$D$61,$P209-4+47),"")</f>
        <v/>
      </c>
      <c r="BM209" s="26">
        <f>IF(48&lt;=$Q209,INDEX('BAZA PRAC'!$D$4:$D$61,$P209-4+48),"")</f>
        <v/>
      </c>
      <c r="BN209" s="26">
        <f>IF(49&lt;=$Q209,INDEX('BAZA PRAC'!$D$4:$D$61,$P209-4+49),"")</f>
        <v/>
      </c>
      <c r="BO209" s="26">
        <f>IF(50&lt;=$Q209,INDEX('BAZA PRAC'!$D$4:$D$61,$P209-4+50),"")</f>
        <v/>
      </c>
      <c r="BP209" s="26">
        <f>IF(51&lt;=$Q209,INDEX('BAZA PRAC'!$D$4:$D$61,$P209-4+51),"")</f>
        <v/>
      </c>
      <c r="BQ209" s="26">
        <f>IF(52&lt;=$Q209,INDEX('BAZA PRAC'!$D$4:$D$61,$P209-4+52),"")</f>
        <v/>
      </c>
      <c r="BR209" s="26">
        <f>IF(53&lt;=$Q209,INDEX('BAZA PRAC'!$D$4:$D$61,$P209-4+53),"")</f>
        <v/>
      </c>
      <c r="BS209" s="26">
        <f>IF(54&lt;=$Q209,INDEX('BAZA PRAC'!$D$4:$D$61,$P209-4+54),"")</f>
        <v/>
      </c>
      <c r="BT209" s="26">
        <f>IF(55&lt;=$Q209,INDEX('BAZA PRAC'!$D$4:$D$61,$P209-4+55),"")</f>
        <v/>
      </c>
      <c r="BU209" s="26">
        <f>IF(56&lt;=$Q209,INDEX('BAZA PRAC'!$D$4:$D$61,$P209-4+56),"")</f>
        <v/>
      </c>
      <c r="BV209" s="26">
        <f>IF(57&lt;=$Q209,INDEX('BAZA PRAC'!$D$4:$D$61,$P209-4+57),"")</f>
        <v/>
      </c>
      <c r="BW209" s="26">
        <f>IF(58&lt;=$Q209,INDEX('BAZA PRAC'!$D$4:$D$61,$P209-4+58),"")</f>
        <v/>
      </c>
      <c r="BX209" s="20" t="n"/>
      <c r="BY209" s="20" t="n"/>
    </row>
    <row r="210">
      <c r="A210" s="27">
        <f>IF($D210="","",COUNTA($D$11:$D210))</f>
        <v/>
      </c>
      <c r="B210" s="27">
        <f>IF($BX210&lt;&gt;"",$BX210,IF($D210="","",IFERROR(INDEX('BAZA PRAC'!$A$4:$A$61,MATCH($D210,'BAZA PRAC'!$D$4:$D$61,0)),"")))</f>
        <v/>
      </c>
      <c r="C210" s="20" t="n"/>
      <c r="D210" s="21" t="n"/>
      <c r="E210" s="27">
        <f>IF($BY210&lt;&gt;"",$BY210,IF($D210="","",IFERROR(INDEX('BAZA PRAC'!$E$4:$E$61,MATCH($D210,'BAZA PRAC'!$D$4:$D$61,0)),"")))</f>
        <v/>
      </c>
      <c r="F210" s="22" t="n"/>
      <c r="G210" s="23" t="n"/>
      <c r="H210" s="23" t="n"/>
      <c r="I210" s="23" t="n"/>
      <c r="J210" s="28">
        <f>IF($D210="","",N(G210)+N(H210)+N(I210))</f>
        <v/>
      </c>
      <c r="K210" s="28">
        <f>IF($D210="","",N(F210)*J210)</f>
        <v/>
      </c>
      <c r="L210" s="25" t="n"/>
      <c r="M210" s="28">
        <f>IF($D210="","",K210*(1-N(L210)))</f>
        <v/>
      </c>
      <c r="N210" s="21" t="n"/>
      <c r="P210" s="26">
        <f>IFERROR(VLOOKUP($C210,USTAWIENIA!$E$2:$H$8,3,FALSE),4)</f>
        <v/>
      </c>
      <c r="Q210" s="26">
        <f>IFERROR(VLOOKUP($C210,USTAWIENIA!$E$2:$H$8,4,FALSE),58)</f>
        <v/>
      </c>
      <c r="R210" s="26">
        <f>IF(1&lt;=$Q210,INDEX('BAZA PRAC'!$D$4:$D$61,$P210-4+1),"")</f>
        <v/>
      </c>
      <c r="S210" s="26">
        <f>IF(2&lt;=$Q210,INDEX('BAZA PRAC'!$D$4:$D$61,$P210-4+2),"")</f>
        <v/>
      </c>
      <c r="T210" s="26">
        <f>IF(3&lt;=$Q210,INDEX('BAZA PRAC'!$D$4:$D$61,$P210-4+3),"")</f>
        <v/>
      </c>
      <c r="U210" s="26">
        <f>IF(4&lt;=$Q210,INDEX('BAZA PRAC'!$D$4:$D$61,$P210-4+4),"")</f>
        <v/>
      </c>
      <c r="V210" s="26">
        <f>IF(5&lt;=$Q210,INDEX('BAZA PRAC'!$D$4:$D$61,$P210-4+5),"")</f>
        <v/>
      </c>
      <c r="W210" s="26">
        <f>IF(6&lt;=$Q210,INDEX('BAZA PRAC'!$D$4:$D$61,$P210-4+6),"")</f>
        <v/>
      </c>
      <c r="X210" s="26">
        <f>IF(7&lt;=$Q210,INDEX('BAZA PRAC'!$D$4:$D$61,$P210-4+7),"")</f>
        <v/>
      </c>
      <c r="Y210" s="26">
        <f>IF(8&lt;=$Q210,INDEX('BAZA PRAC'!$D$4:$D$61,$P210-4+8),"")</f>
        <v/>
      </c>
      <c r="Z210" s="26">
        <f>IF(9&lt;=$Q210,INDEX('BAZA PRAC'!$D$4:$D$61,$P210-4+9),"")</f>
        <v/>
      </c>
      <c r="AA210" s="26">
        <f>IF(10&lt;=$Q210,INDEX('BAZA PRAC'!$D$4:$D$61,$P210-4+10),"")</f>
        <v/>
      </c>
      <c r="AB210" s="26">
        <f>IF(11&lt;=$Q210,INDEX('BAZA PRAC'!$D$4:$D$61,$P210-4+11),"")</f>
        <v/>
      </c>
      <c r="AC210" s="26">
        <f>IF(12&lt;=$Q210,INDEX('BAZA PRAC'!$D$4:$D$61,$P210-4+12),"")</f>
        <v/>
      </c>
      <c r="AD210" s="26">
        <f>IF(13&lt;=$Q210,INDEX('BAZA PRAC'!$D$4:$D$61,$P210-4+13),"")</f>
        <v/>
      </c>
      <c r="AE210" s="26">
        <f>IF(14&lt;=$Q210,INDEX('BAZA PRAC'!$D$4:$D$61,$P210-4+14),"")</f>
        <v/>
      </c>
      <c r="AF210" s="26">
        <f>IF(15&lt;=$Q210,INDEX('BAZA PRAC'!$D$4:$D$61,$P210-4+15),"")</f>
        <v/>
      </c>
      <c r="AG210" s="26">
        <f>IF(16&lt;=$Q210,INDEX('BAZA PRAC'!$D$4:$D$61,$P210-4+16),"")</f>
        <v/>
      </c>
      <c r="AH210" s="26">
        <f>IF(17&lt;=$Q210,INDEX('BAZA PRAC'!$D$4:$D$61,$P210-4+17),"")</f>
        <v/>
      </c>
      <c r="AI210" s="26">
        <f>IF(18&lt;=$Q210,INDEX('BAZA PRAC'!$D$4:$D$61,$P210-4+18),"")</f>
        <v/>
      </c>
      <c r="AJ210" s="26">
        <f>IF(19&lt;=$Q210,INDEX('BAZA PRAC'!$D$4:$D$61,$P210-4+19),"")</f>
        <v/>
      </c>
      <c r="AK210" s="26">
        <f>IF(20&lt;=$Q210,INDEX('BAZA PRAC'!$D$4:$D$61,$P210-4+20),"")</f>
        <v/>
      </c>
      <c r="AL210" s="26">
        <f>IF(21&lt;=$Q210,INDEX('BAZA PRAC'!$D$4:$D$61,$P210-4+21),"")</f>
        <v/>
      </c>
      <c r="AM210" s="26">
        <f>IF(22&lt;=$Q210,INDEX('BAZA PRAC'!$D$4:$D$61,$P210-4+22),"")</f>
        <v/>
      </c>
      <c r="AN210" s="26">
        <f>IF(23&lt;=$Q210,INDEX('BAZA PRAC'!$D$4:$D$61,$P210-4+23),"")</f>
        <v/>
      </c>
      <c r="AO210" s="26">
        <f>IF(24&lt;=$Q210,INDEX('BAZA PRAC'!$D$4:$D$61,$P210-4+24),"")</f>
        <v/>
      </c>
      <c r="AP210" s="26">
        <f>IF(25&lt;=$Q210,INDEX('BAZA PRAC'!$D$4:$D$61,$P210-4+25),"")</f>
        <v/>
      </c>
      <c r="AQ210" s="26">
        <f>IF(26&lt;=$Q210,INDEX('BAZA PRAC'!$D$4:$D$61,$P210-4+26),"")</f>
        <v/>
      </c>
      <c r="AR210" s="26">
        <f>IF(27&lt;=$Q210,INDEX('BAZA PRAC'!$D$4:$D$61,$P210-4+27),"")</f>
        <v/>
      </c>
      <c r="AS210" s="26">
        <f>IF(28&lt;=$Q210,INDEX('BAZA PRAC'!$D$4:$D$61,$P210-4+28),"")</f>
        <v/>
      </c>
      <c r="AT210" s="26">
        <f>IF(29&lt;=$Q210,INDEX('BAZA PRAC'!$D$4:$D$61,$P210-4+29),"")</f>
        <v/>
      </c>
      <c r="AU210" s="26">
        <f>IF(30&lt;=$Q210,INDEX('BAZA PRAC'!$D$4:$D$61,$P210-4+30),"")</f>
        <v/>
      </c>
      <c r="AV210" s="26">
        <f>IF(31&lt;=$Q210,INDEX('BAZA PRAC'!$D$4:$D$61,$P210-4+31),"")</f>
        <v/>
      </c>
      <c r="AW210" s="26">
        <f>IF(32&lt;=$Q210,INDEX('BAZA PRAC'!$D$4:$D$61,$P210-4+32),"")</f>
        <v/>
      </c>
      <c r="AX210" s="26">
        <f>IF(33&lt;=$Q210,INDEX('BAZA PRAC'!$D$4:$D$61,$P210-4+33),"")</f>
        <v/>
      </c>
      <c r="AY210" s="26">
        <f>IF(34&lt;=$Q210,INDEX('BAZA PRAC'!$D$4:$D$61,$P210-4+34),"")</f>
        <v/>
      </c>
      <c r="AZ210" s="26">
        <f>IF(35&lt;=$Q210,INDEX('BAZA PRAC'!$D$4:$D$61,$P210-4+35),"")</f>
        <v/>
      </c>
      <c r="BA210" s="26">
        <f>IF(36&lt;=$Q210,INDEX('BAZA PRAC'!$D$4:$D$61,$P210-4+36),"")</f>
        <v/>
      </c>
      <c r="BB210" s="26">
        <f>IF(37&lt;=$Q210,INDEX('BAZA PRAC'!$D$4:$D$61,$P210-4+37),"")</f>
        <v/>
      </c>
      <c r="BC210" s="26">
        <f>IF(38&lt;=$Q210,INDEX('BAZA PRAC'!$D$4:$D$61,$P210-4+38),"")</f>
        <v/>
      </c>
      <c r="BD210" s="26">
        <f>IF(39&lt;=$Q210,INDEX('BAZA PRAC'!$D$4:$D$61,$P210-4+39),"")</f>
        <v/>
      </c>
      <c r="BE210" s="26">
        <f>IF(40&lt;=$Q210,INDEX('BAZA PRAC'!$D$4:$D$61,$P210-4+40),"")</f>
        <v/>
      </c>
      <c r="BF210" s="26">
        <f>IF(41&lt;=$Q210,INDEX('BAZA PRAC'!$D$4:$D$61,$P210-4+41),"")</f>
        <v/>
      </c>
      <c r="BG210" s="26">
        <f>IF(42&lt;=$Q210,INDEX('BAZA PRAC'!$D$4:$D$61,$P210-4+42),"")</f>
        <v/>
      </c>
      <c r="BH210" s="26">
        <f>IF(43&lt;=$Q210,INDEX('BAZA PRAC'!$D$4:$D$61,$P210-4+43),"")</f>
        <v/>
      </c>
      <c r="BI210" s="26">
        <f>IF(44&lt;=$Q210,INDEX('BAZA PRAC'!$D$4:$D$61,$P210-4+44),"")</f>
        <v/>
      </c>
      <c r="BJ210" s="26">
        <f>IF(45&lt;=$Q210,INDEX('BAZA PRAC'!$D$4:$D$61,$P210-4+45),"")</f>
        <v/>
      </c>
      <c r="BK210" s="26">
        <f>IF(46&lt;=$Q210,INDEX('BAZA PRAC'!$D$4:$D$61,$P210-4+46),"")</f>
        <v/>
      </c>
      <c r="BL210" s="26">
        <f>IF(47&lt;=$Q210,INDEX('BAZA PRAC'!$D$4:$D$61,$P210-4+47),"")</f>
        <v/>
      </c>
      <c r="BM210" s="26">
        <f>IF(48&lt;=$Q210,INDEX('BAZA PRAC'!$D$4:$D$61,$P210-4+48),"")</f>
        <v/>
      </c>
      <c r="BN210" s="26">
        <f>IF(49&lt;=$Q210,INDEX('BAZA PRAC'!$D$4:$D$61,$P210-4+49),"")</f>
        <v/>
      </c>
      <c r="BO210" s="26">
        <f>IF(50&lt;=$Q210,INDEX('BAZA PRAC'!$D$4:$D$61,$P210-4+50),"")</f>
        <v/>
      </c>
      <c r="BP210" s="26">
        <f>IF(51&lt;=$Q210,INDEX('BAZA PRAC'!$D$4:$D$61,$P210-4+51),"")</f>
        <v/>
      </c>
      <c r="BQ210" s="26">
        <f>IF(52&lt;=$Q210,INDEX('BAZA PRAC'!$D$4:$D$61,$P210-4+52),"")</f>
        <v/>
      </c>
      <c r="BR210" s="26">
        <f>IF(53&lt;=$Q210,INDEX('BAZA PRAC'!$D$4:$D$61,$P210-4+53),"")</f>
        <v/>
      </c>
      <c r="BS210" s="26">
        <f>IF(54&lt;=$Q210,INDEX('BAZA PRAC'!$D$4:$D$61,$P210-4+54),"")</f>
        <v/>
      </c>
      <c r="BT210" s="26">
        <f>IF(55&lt;=$Q210,INDEX('BAZA PRAC'!$D$4:$D$61,$P210-4+55),"")</f>
        <v/>
      </c>
      <c r="BU210" s="26">
        <f>IF(56&lt;=$Q210,INDEX('BAZA PRAC'!$D$4:$D$61,$P210-4+56),"")</f>
        <v/>
      </c>
      <c r="BV210" s="26">
        <f>IF(57&lt;=$Q210,INDEX('BAZA PRAC'!$D$4:$D$61,$P210-4+57),"")</f>
        <v/>
      </c>
      <c r="BW210" s="26">
        <f>IF(58&lt;=$Q210,INDEX('BAZA PRAC'!$D$4:$D$61,$P210-4+58),"")</f>
        <v/>
      </c>
      <c r="BX210" s="20" t="n"/>
      <c r="BY210" s="20" t="n"/>
    </row>
    <row r="211">
      <c r="A211" s="19">
        <f>IF($D211="","",COUNTA($D$11:$D211))</f>
        <v/>
      </c>
      <c r="B211" s="19">
        <f>IF($BX211&lt;&gt;"",$BX211,IF($D211="","",IFERROR(INDEX('BAZA PRAC'!$A$4:$A$61,MATCH($D211,'BAZA PRAC'!$D$4:$D$61,0)),"")))</f>
        <v/>
      </c>
      <c r="C211" s="20" t="n"/>
      <c r="D211" s="21" t="n"/>
      <c r="E211" s="19">
        <f>IF($BY211&lt;&gt;"",$BY211,IF($D211="","",IFERROR(INDEX('BAZA PRAC'!$E$4:$E$61,MATCH($D211,'BAZA PRAC'!$D$4:$D$61,0)),"")))</f>
        <v/>
      </c>
      <c r="F211" s="22" t="n"/>
      <c r="G211" s="23" t="n"/>
      <c r="H211" s="23" t="n"/>
      <c r="I211" s="23" t="n"/>
      <c r="J211" s="24">
        <f>IF($D211="","",N(G211)+N(H211)+N(I211))</f>
        <v/>
      </c>
      <c r="K211" s="24">
        <f>IF($D211="","",N(F211)*J211)</f>
        <v/>
      </c>
      <c r="L211" s="25" t="n"/>
      <c r="M211" s="24">
        <f>IF($D211="","",K211*(1-N(L211)))</f>
        <v/>
      </c>
      <c r="N211" s="21" t="n"/>
      <c r="P211" s="26">
        <f>IFERROR(VLOOKUP($C211,USTAWIENIA!$E$2:$H$8,3,FALSE),4)</f>
        <v/>
      </c>
      <c r="Q211" s="26">
        <f>IFERROR(VLOOKUP($C211,USTAWIENIA!$E$2:$H$8,4,FALSE),58)</f>
        <v/>
      </c>
      <c r="R211" s="26">
        <f>IF(1&lt;=$Q211,INDEX('BAZA PRAC'!$D$4:$D$61,$P211-4+1),"")</f>
        <v/>
      </c>
      <c r="S211" s="26">
        <f>IF(2&lt;=$Q211,INDEX('BAZA PRAC'!$D$4:$D$61,$P211-4+2),"")</f>
        <v/>
      </c>
      <c r="T211" s="26">
        <f>IF(3&lt;=$Q211,INDEX('BAZA PRAC'!$D$4:$D$61,$P211-4+3),"")</f>
        <v/>
      </c>
      <c r="U211" s="26">
        <f>IF(4&lt;=$Q211,INDEX('BAZA PRAC'!$D$4:$D$61,$P211-4+4),"")</f>
        <v/>
      </c>
      <c r="V211" s="26">
        <f>IF(5&lt;=$Q211,INDEX('BAZA PRAC'!$D$4:$D$61,$P211-4+5),"")</f>
        <v/>
      </c>
      <c r="W211" s="26">
        <f>IF(6&lt;=$Q211,INDEX('BAZA PRAC'!$D$4:$D$61,$P211-4+6),"")</f>
        <v/>
      </c>
      <c r="X211" s="26">
        <f>IF(7&lt;=$Q211,INDEX('BAZA PRAC'!$D$4:$D$61,$P211-4+7),"")</f>
        <v/>
      </c>
      <c r="Y211" s="26">
        <f>IF(8&lt;=$Q211,INDEX('BAZA PRAC'!$D$4:$D$61,$P211-4+8),"")</f>
        <v/>
      </c>
      <c r="Z211" s="26">
        <f>IF(9&lt;=$Q211,INDEX('BAZA PRAC'!$D$4:$D$61,$P211-4+9),"")</f>
        <v/>
      </c>
      <c r="AA211" s="26">
        <f>IF(10&lt;=$Q211,INDEX('BAZA PRAC'!$D$4:$D$61,$P211-4+10),"")</f>
        <v/>
      </c>
      <c r="AB211" s="26">
        <f>IF(11&lt;=$Q211,INDEX('BAZA PRAC'!$D$4:$D$61,$P211-4+11),"")</f>
        <v/>
      </c>
      <c r="AC211" s="26">
        <f>IF(12&lt;=$Q211,INDEX('BAZA PRAC'!$D$4:$D$61,$P211-4+12),"")</f>
        <v/>
      </c>
      <c r="AD211" s="26">
        <f>IF(13&lt;=$Q211,INDEX('BAZA PRAC'!$D$4:$D$61,$P211-4+13),"")</f>
        <v/>
      </c>
      <c r="AE211" s="26">
        <f>IF(14&lt;=$Q211,INDEX('BAZA PRAC'!$D$4:$D$61,$P211-4+14),"")</f>
        <v/>
      </c>
      <c r="AF211" s="26">
        <f>IF(15&lt;=$Q211,INDEX('BAZA PRAC'!$D$4:$D$61,$P211-4+15),"")</f>
        <v/>
      </c>
      <c r="AG211" s="26">
        <f>IF(16&lt;=$Q211,INDEX('BAZA PRAC'!$D$4:$D$61,$P211-4+16),"")</f>
        <v/>
      </c>
      <c r="AH211" s="26">
        <f>IF(17&lt;=$Q211,INDEX('BAZA PRAC'!$D$4:$D$61,$P211-4+17),"")</f>
        <v/>
      </c>
      <c r="AI211" s="26">
        <f>IF(18&lt;=$Q211,INDEX('BAZA PRAC'!$D$4:$D$61,$P211-4+18),"")</f>
        <v/>
      </c>
      <c r="AJ211" s="26">
        <f>IF(19&lt;=$Q211,INDEX('BAZA PRAC'!$D$4:$D$61,$P211-4+19),"")</f>
        <v/>
      </c>
      <c r="AK211" s="26">
        <f>IF(20&lt;=$Q211,INDEX('BAZA PRAC'!$D$4:$D$61,$P211-4+20),"")</f>
        <v/>
      </c>
      <c r="AL211" s="26">
        <f>IF(21&lt;=$Q211,INDEX('BAZA PRAC'!$D$4:$D$61,$P211-4+21),"")</f>
        <v/>
      </c>
      <c r="AM211" s="26">
        <f>IF(22&lt;=$Q211,INDEX('BAZA PRAC'!$D$4:$D$61,$P211-4+22),"")</f>
        <v/>
      </c>
      <c r="AN211" s="26">
        <f>IF(23&lt;=$Q211,INDEX('BAZA PRAC'!$D$4:$D$61,$P211-4+23),"")</f>
        <v/>
      </c>
      <c r="AO211" s="26">
        <f>IF(24&lt;=$Q211,INDEX('BAZA PRAC'!$D$4:$D$61,$P211-4+24),"")</f>
        <v/>
      </c>
      <c r="AP211" s="26">
        <f>IF(25&lt;=$Q211,INDEX('BAZA PRAC'!$D$4:$D$61,$P211-4+25),"")</f>
        <v/>
      </c>
      <c r="AQ211" s="26">
        <f>IF(26&lt;=$Q211,INDEX('BAZA PRAC'!$D$4:$D$61,$P211-4+26),"")</f>
        <v/>
      </c>
      <c r="AR211" s="26">
        <f>IF(27&lt;=$Q211,INDEX('BAZA PRAC'!$D$4:$D$61,$P211-4+27),"")</f>
        <v/>
      </c>
      <c r="AS211" s="26">
        <f>IF(28&lt;=$Q211,INDEX('BAZA PRAC'!$D$4:$D$61,$P211-4+28),"")</f>
        <v/>
      </c>
      <c r="AT211" s="26">
        <f>IF(29&lt;=$Q211,INDEX('BAZA PRAC'!$D$4:$D$61,$P211-4+29),"")</f>
        <v/>
      </c>
      <c r="AU211" s="26">
        <f>IF(30&lt;=$Q211,INDEX('BAZA PRAC'!$D$4:$D$61,$P211-4+30),"")</f>
        <v/>
      </c>
      <c r="AV211" s="26">
        <f>IF(31&lt;=$Q211,INDEX('BAZA PRAC'!$D$4:$D$61,$P211-4+31),"")</f>
        <v/>
      </c>
      <c r="AW211" s="26">
        <f>IF(32&lt;=$Q211,INDEX('BAZA PRAC'!$D$4:$D$61,$P211-4+32),"")</f>
        <v/>
      </c>
      <c r="AX211" s="26">
        <f>IF(33&lt;=$Q211,INDEX('BAZA PRAC'!$D$4:$D$61,$P211-4+33),"")</f>
        <v/>
      </c>
      <c r="AY211" s="26">
        <f>IF(34&lt;=$Q211,INDEX('BAZA PRAC'!$D$4:$D$61,$P211-4+34),"")</f>
        <v/>
      </c>
      <c r="AZ211" s="26">
        <f>IF(35&lt;=$Q211,INDEX('BAZA PRAC'!$D$4:$D$61,$P211-4+35),"")</f>
        <v/>
      </c>
      <c r="BA211" s="26">
        <f>IF(36&lt;=$Q211,INDEX('BAZA PRAC'!$D$4:$D$61,$P211-4+36),"")</f>
        <v/>
      </c>
      <c r="BB211" s="26">
        <f>IF(37&lt;=$Q211,INDEX('BAZA PRAC'!$D$4:$D$61,$P211-4+37),"")</f>
        <v/>
      </c>
      <c r="BC211" s="26">
        <f>IF(38&lt;=$Q211,INDEX('BAZA PRAC'!$D$4:$D$61,$P211-4+38),"")</f>
        <v/>
      </c>
      <c r="BD211" s="26">
        <f>IF(39&lt;=$Q211,INDEX('BAZA PRAC'!$D$4:$D$61,$P211-4+39),"")</f>
        <v/>
      </c>
      <c r="BE211" s="26">
        <f>IF(40&lt;=$Q211,INDEX('BAZA PRAC'!$D$4:$D$61,$P211-4+40),"")</f>
        <v/>
      </c>
      <c r="BF211" s="26">
        <f>IF(41&lt;=$Q211,INDEX('BAZA PRAC'!$D$4:$D$61,$P211-4+41),"")</f>
        <v/>
      </c>
      <c r="BG211" s="26">
        <f>IF(42&lt;=$Q211,INDEX('BAZA PRAC'!$D$4:$D$61,$P211-4+42),"")</f>
        <v/>
      </c>
      <c r="BH211" s="26">
        <f>IF(43&lt;=$Q211,INDEX('BAZA PRAC'!$D$4:$D$61,$P211-4+43),"")</f>
        <v/>
      </c>
      <c r="BI211" s="26">
        <f>IF(44&lt;=$Q211,INDEX('BAZA PRAC'!$D$4:$D$61,$P211-4+44),"")</f>
        <v/>
      </c>
      <c r="BJ211" s="26">
        <f>IF(45&lt;=$Q211,INDEX('BAZA PRAC'!$D$4:$D$61,$P211-4+45),"")</f>
        <v/>
      </c>
      <c r="BK211" s="26">
        <f>IF(46&lt;=$Q211,INDEX('BAZA PRAC'!$D$4:$D$61,$P211-4+46),"")</f>
        <v/>
      </c>
      <c r="BL211" s="26">
        <f>IF(47&lt;=$Q211,INDEX('BAZA PRAC'!$D$4:$D$61,$P211-4+47),"")</f>
        <v/>
      </c>
      <c r="BM211" s="26">
        <f>IF(48&lt;=$Q211,INDEX('BAZA PRAC'!$D$4:$D$61,$P211-4+48),"")</f>
        <v/>
      </c>
      <c r="BN211" s="26">
        <f>IF(49&lt;=$Q211,INDEX('BAZA PRAC'!$D$4:$D$61,$P211-4+49),"")</f>
        <v/>
      </c>
      <c r="BO211" s="26">
        <f>IF(50&lt;=$Q211,INDEX('BAZA PRAC'!$D$4:$D$61,$P211-4+50),"")</f>
        <v/>
      </c>
      <c r="BP211" s="26">
        <f>IF(51&lt;=$Q211,INDEX('BAZA PRAC'!$D$4:$D$61,$P211-4+51),"")</f>
        <v/>
      </c>
      <c r="BQ211" s="26">
        <f>IF(52&lt;=$Q211,INDEX('BAZA PRAC'!$D$4:$D$61,$P211-4+52),"")</f>
        <v/>
      </c>
      <c r="BR211" s="26">
        <f>IF(53&lt;=$Q211,INDEX('BAZA PRAC'!$D$4:$D$61,$P211-4+53),"")</f>
        <v/>
      </c>
      <c r="BS211" s="26">
        <f>IF(54&lt;=$Q211,INDEX('BAZA PRAC'!$D$4:$D$61,$P211-4+54),"")</f>
        <v/>
      </c>
      <c r="BT211" s="26">
        <f>IF(55&lt;=$Q211,INDEX('BAZA PRAC'!$D$4:$D$61,$P211-4+55),"")</f>
        <v/>
      </c>
      <c r="BU211" s="26">
        <f>IF(56&lt;=$Q211,INDEX('BAZA PRAC'!$D$4:$D$61,$P211-4+56),"")</f>
        <v/>
      </c>
      <c r="BV211" s="26">
        <f>IF(57&lt;=$Q211,INDEX('BAZA PRAC'!$D$4:$D$61,$P211-4+57),"")</f>
        <v/>
      </c>
      <c r="BW211" s="26">
        <f>IF(58&lt;=$Q211,INDEX('BAZA PRAC'!$D$4:$D$61,$P211-4+58),"")</f>
        <v/>
      </c>
      <c r="BX211" s="20" t="n"/>
      <c r="BY211" s="20" t="n"/>
    </row>
    <row r="212">
      <c r="A212" s="27">
        <f>IF($D212="","",COUNTA($D$11:$D212))</f>
        <v/>
      </c>
      <c r="B212" s="27">
        <f>IF($BX212&lt;&gt;"",$BX212,IF($D212="","",IFERROR(INDEX('BAZA PRAC'!$A$4:$A$61,MATCH($D212,'BAZA PRAC'!$D$4:$D$61,0)),"")))</f>
        <v/>
      </c>
      <c r="C212" s="20" t="n"/>
      <c r="D212" s="21" t="n"/>
      <c r="E212" s="27">
        <f>IF($BY212&lt;&gt;"",$BY212,IF($D212="","",IFERROR(INDEX('BAZA PRAC'!$E$4:$E$61,MATCH($D212,'BAZA PRAC'!$D$4:$D$61,0)),"")))</f>
        <v/>
      </c>
      <c r="F212" s="22" t="n"/>
      <c r="G212" s="23" t="n"/>
      <c r="H212" s="23" t="n"/>
      <c r="I212" s="23" t="n"/>
      <c r="J212" s="28">
        <f>IF($D212="","",N(G212)+N(H212)+N(I212))</f>
        <v/>
      </c>
      <c r="K212" s="28">
        <f>IF($D212="","",N(F212)*J212)</f>
        <v/>
      </c>
      <c r="L212" s="25" t="n"/>
      <c r="M212" s="28">
        <f>IF($D212="","",K212*(1-N(L212)))</f>
        <v/>
      </c>
      <c r="N212" s="21" t="n"/>
      <c r="P212" s="26">
        <f>IFERROR(VLOOKUP($C212,USTAWIENIA!$E$2:$H$8,3,FALSE),4)</f>
        <v/>
      </c>
      <c r="Q212" s="26">
        <f>IFERROR(VLOOKUP($C212,USTAWIENIA!$E$2:$H$8,4,FALSE),58)</f>
        <v/>
      </c>
      <c r="R212" s="26">
        <f>IF(1&lt;=$Q212,INDEX('BAZA PRAC'!$D$4:$D$61,$P212-4+1),"")</f>
        <v/>
      </c>
      <c r="S212" s="26">
        <f>IF(2&lt;=$Q212,INDEX('BAZA PRAC'!$D$4:$D$61,$P212-4+2),"")</f>
        <v/>
      </c>
      <c r="T212" s="26">
        <f>IF(3&lt;=$Q212,INDEX('BAZA PRAC'!$D$4:$D$61,$P212-4+3),"")</f>
        <v/>
      </c>
      <c r="U212" s="26">
        <f>IF(4&lt;=$Q212,INDEX('BAZA PRAC'!$D$4:$D$61,$P212-4+4),"")</f>
        <v/>
      </c>
      <c r="V212" s="26">
        <f>IF(5&lt;=$Q212,INDEX('BAZA PRAC'!$D$4:$D$61,$P212-4+5),"")</f>
        <v/>
      </c>
      <c r="W212" s="26">
        <f>IF(6&lt;=$Q212,INDEX('BAZA PRAC'!$D$4:$D$61,$P212-4+6),"")</f>
        <v/>
      </c>
      <c r="X212" s="26">
        <f>IF(7&lt;=$Q212,INDEX('BAZA PRAC'!$D$4:$D$61,$P212-4+7),"")</f>
        <v/>
      </c>
      <c r="Y212" s="26">
        <f>IF(8&lt;=$Q212,INDEX('BAZA PRAC'!$D$4:$D$61,$P212-4+8),"")</f>
        <v/>
      </c>
      <c r="Z212" s="26">
        <f>IF(9&lt;=$Q212,INDEX('BAZA PRAC'!$D$4:$D$61,$P212-4+9),"")</f>
        <v/>
      </c>
      <c r="AA212" s="26">
        <f>IF(10&lt;=$Q212,INDEX('BAZA PRAC'!$D$4:$D$61,$P212-4+10),"")</f>
        <v/>
      </c>
      <c r="AB212" s="26">
        <f>IF(11&lt;=$Q212,INDEX('BAZA PRAC'!$D$4:$D$61,$P212-4+11),"")</f>
        <v/>
      </c>
      <c r="AC212" s="26">
        <f>IF(12&lt;=$Q212,INDEX('BAZA PRAC'!$D$4:$D$61,$P212-4+12),"")</f>
        <v/>
      </c>
      <c r="AD212" s="26">
        <f>IF(13&lt;=$Q212,INDEX('BAZA PRAC'!$D$4:$D$61,$P212-4+13),"")</f>
        <v/>
      </c>
      <c r="AE212" s="26">
        <f>IF(14&lt;=$Q212,INDEX('BAZA PRAC'!$D$4:$D$61,$P212-4+14),"")</f>
        <v/>
      </c>
      <c r="AF212" s="26">
        <f>IF(15&lt;=$Q212,INDEX('BAZA PRAC'!$D$4:$D$61,$P212-4+15),"")</f>
        <v/>
      </c>
      <c r="AG212" s="26">
        <f>IF(16&lt;=$Q212,INDEX('BAZA PRAC'!$D$4:$D$61,$P212-4+16),"")</f>
        <v/>
      </c>
      <c r="AH212" s="26">
        <f>IF(17&lt;=$Q212,INDEX('BAZA PRAC'!$D$4:$D$61,$P212-4+17),"")</f>
        <v/>
      </c>
      <c r="AI212" s="26">
        <f>IF(18&lt;=$Q212,INDEX('BAZA PRAC'!$D$4:$D$61,$P212-4+18),"")</f>
        <v/>
      </c>
      <c r="AJ212" s="26">
        <f>IF(19&lt;=$Q212,INDEX('BAZA PRAC'!$D$4:$D$61,$P212-4+19),"")</f>
        <v/>
      </c>
      <c r="AK212" s="26">
        <f>IF(20&lt;=$Q212,INDEX('BAZA PRAC'!$D$4:$D$61,$P212-4+20),"")</f>
        <v/>
      </c>
      <c r="AL212" s="26">
        <f>IF(21&lt;=$Q212,INDEX('BAZA PRAC'!$D$4:$D$61,$P212-4+21),"")</f>
        <v/>
      </c>
      <c r="AM212" s="26">
        <f>IF(22&lt;=$Q212,INDEX('BAZA PRAC'!$D$4:$D$61,$P212-4+22),"")</f>
        <v/>
      </c>
      <c r="AN212" s="26">
        <f>IF(23&lt;=$Q212,INDEX('BAZA PRAC'!$D$4:$D$61,$P212-4+23),"")</f>
        <v/>
      </c>
      <c r="AO212" s="26">
        <f>IF(24&lt;=$Q212,INDEX('BAZA PRAC'!$D$4:$D$61,$P212-4+24),"")</f>
        <v/>
      </c>
      <c r="AP212" s="26">
        <f>IF(25&lt;=$Q212,INDEX('BAZA PRAC'!$D$4:$D$61,$P212-4+25),"")</f>
        <v/>
      </c>
      <c r="AQ212" s="26">
        <f>IF(26&lt;=$Q212,INDEX('BAZA PRAC'!$D$4:$D$61,$P212-4+26),"")</f>
        <v/>
      </c>
      <c r="AR212" s="26">
        <f>IF(27&lt;=$Q212,INDEX('BAZA PRAC'!$D$4:$D$61,$P212-4+27),"")</f>
        <v/>
      </c>
      <c r="AS212" s="26">
        <f>IF(28&lt;=$Q212,INDEX('BAZA PRAC'!$D$4:$D$61,$P212-4+28),"")</f>
        <v/>
      </c>
      <c r="AT212" s="26">
        <f>IF(29&lt;=$Q212,INDEX('BAZA PRAC'!$D$4:$D$61,$P212-4+29),"")</f>
        <v/>
      </c>
      <c r="AU212" s="26">
        <f>IF(30&lt;=$Q212,INDEX('BAZA PRAC'!$D$4:$D$61,$P212-4+30),"")</f>
        <v/>
      </c>
      <c r="AV212" s="26">
        <f>IF(31&lt;=$Q212,INDEX('BAZA PRAC'!$D$4:$D$61,$P212-4+31),"")</f>
        <v/>
      </c>
      <c r="AW212" s="26">
        <f>IF(32&lt;=$Q212,INDEX('BAZA PRAC'!$D$4:$D$61,$P212-4+32),"")</f>
        <v/>
      </c>
      <c r="AX212" s="26">
        <f>IF(33&lt;=$Q212,INDEX('BAZA PRAC'!$D$4:$D$61,$P212-4+33),"")</f>
        <v/>
      </c>
      <c r="AY212" s="26">
        <f>IF(34&lt;=$Q212,INDEX('BAZA PRAC'!$D$4:$D$61,$P212-4+34),"")</f>
        <v/>
      </c>
      <c r="AZ212" s="26">
        <f>IF(35&lt;=$Q212,INDEX('BAZA PRAC'!$D$4:$D$61,$P212-4+35),"")</f>
        <v/>
      </c>
      <c r="BA212" s="26">
        <f>IF(36&lt;=$Q212,INDEX('BAZA PRAC'!$D$4:$D$61,$P212-4+36),"")</f>
        <v/>
      </c>
      <c r="BB212" s="26">
        <f>IF(37&lt;=$Q212,INDEX('BAZA PRAC'!$D$4:$D$61,$P212-4+37),"")</f>
        <v/>
      </c>
      <c r="BC212" s="26">
        <f>IF(38&lt;=$Q212,INDEX('BAZA PRAC'!$D$4:$D$61,$P212-4+38),"")</f>
        <v/>
      </c>
      <c r="BD212" s="26">
        <f>IF(39&lt;=$Q212,INDEX('BAZA PRAC'!$D$4:$D$61,$P212-4+39),"")</f>
        <v/>
      </c>
      <c r="BE212" s="26">
        <f>IF(40&lt;=$Q212,INDEX('BAZA PRAC'!$D$4:$D$61,$P212-4+40),"")</f>
        <v/>
      </c>
      <c r="BF212" s="26">
        <f>IF(41&lt;=$Q212,INDEX('BAZA PRAC'!$D$4:$D$61,$P212-4+41),"")</f>
        <v/>
      </c>
      <c r="BG212" s="26">
        <f>IF(42&lt;=$Q212,INDEX('BAZA PRAC'!$D$4:$D$61,$P212-4+42),"")</f>
        <v/>
      </c>
      <c r="BH212" s="26">
        <f>IF(43&lt;=$Q212,INDEX('BAZA PRAC'!$D$4:$D$61,$P212-4+43),"")</f>
        <v/>
      </c>
      <c r="BI212" s="26">
        <f>IF(44&lt;=$Q212,INDEX('BAZA PRAC'!$D$4:$D$61,$P212-4+44),"")</f>
        <v/>
      </c>
      <c r="BJ212" s="26">
        <f>IF(45&lt;=$Q212,INDEX('BAZA PRAC'!$D$4:$D$61,$P212-4+45),"")</f>
        <v/>
      </c>
      <c r="BK212" s="26">
        <f>IF(46&lt;=$Q212,INDEX('BAZA PRAC'!$D$4:$D$61,$P212-4+46),"")</f>
        <v/>
      </c>
      <c r="BL212" s="26">
        <f>IF(47&lt;=$Q212,INDEX('BAZA PRAC'!$D$4:$D$61,$P212-4+47),"")</f>
        <v/>
      </c>
      <c r="BM212" s="26">
        <f>IF(48&lt;=$Q212,INDEX('BAZA PRAC'!$D$4:$D$61,$P212-4+48),"")</f>
        <v/>
      </c>
      <c r="BN212" s="26">
        <f>IF(49&lt;=$Q212,INDEX('BAZA PRAC'!$D$4:$D$61,$P212-4+49),"")</f>
        <v/>
      </c>
      <c r="BO212" s="26">
        <f>IF(50&lt;=$Q212,INDEX('BAZA PRAC'!$D$4:$D$61,$P212-4+50),"")</f>
        <v/>
      </c>
      <c r="BP212" s="26">
        <f>IF(51&lt;=$Q212,INDEX('BAZA PRAC'!$D$4:$D$61,$P212-4+51),"")</f>
        <v/>
      </c>
      <c r="BQ212" s="26">
        <f>IF(52&lt;=$Q212,INDEX('BAZA PRAC'!$D$4:$D$61,$P212-4+52),"")</f>
        <v/>
      </c>
      <c r="BR212" s="26">
        <f>IF(53&lt;=$Q212,INDEX('BAZA PRAC'!$D$4:$D$61,$P212-4+53),"")</f>
        <v/>
      </c>
      <c r="BS212" s="26">
        <f>IF(54&lt;=$Q212,INDEX('BAZA PRAC'!$D$4:$D$61,$P212-4+54),"")</f>
        <v/>
      </c>
      <c r="BT212" s="26">
        <f>IF(55&lt;=$Q212,INDEX('BAZA PRAC'!$D$4:$D$61,$P212-4+55),"")</f>
        <v/>
      </c>
      <c r="BU212" s="26">
        <f>IF(56&lt;=$Q212,INDEX('BAZA PRAC'!$D$4:$D$61,$P212-4+56),"")</f>
        <v/>
      </c>
      <c r="BV212" s="26">
        <f>IF(57&lt;=$Q212,INDEX('BAZA PRAC'!$D$4:$D$61,$P212-4+57),"")</f>
        <v/>
      </c>
      <c r="BW212" s="26">
        <f>IF(58&lt;=$Q212,INDEX('BAZA PRAC'!$D$4:$D$61,$P212-4+58),"")</f>
        <v/>
      </c>
      <c r="BX212" s="20" t="n"/>
      <c r="BY212" s="20" t="n"/>
    </row>
    <row r="213">
      <c r="A213" s="19">
        <f>IF($D213="","",COUNTA($D$11:$D213))</f>
        <v/>
      </c>
      <c r="B213" s="19">
        <f>IF($BX213&lt;&gt;"",$BX213,IF($D213="","",IFERROR(INDEX('BAZA PRAC'!$A$4:$A$61,MATCH($D213,'BAZA PRAC'!$D$4:$D$61,0)),"")))</f>
        <v/>
      </c>
      <c r="C213" s="20" t="n"/>
      <c r="D213" s="21" t="n"/>
      <c r="E213" s="19">
        <f>IF($BY213&lt;&gt;"",$BY213,IF($D213="","",IFERROR(INDEX('BAZA PRAC'!$E$4:$E$61,MATCH($D213,'BAZA PRAC'!$D$4:$D$61,0)),"")))</f>
        <v/>
      </c>
      <c r="F213" s="22" t="n"/>
      <c r="G213" s="23" t="n"/>
      <c r="H213" s="23" t="n"/>
      <c r="I213" s="23" t="n"/>
      <c r="J213" s="24">
        <f>IF($D213="","",N(G213)+N(H213)+N(I213))</f>
        <v/>
      </c>
      <c r="K213" s="24">
        <f>IF($D213="","",N(F213)*J213)</f>
        <v/>
      </c>
      <c r="L213" s="25" t="n"/>
      <c r="M213" s="24">
        <f>IF($D213="","",K213*(1-N(L213)))</f>
        <v/>
      </c>
      <c r="N213" s="21" t="n"/>
      <c r="P213" s="26">
        <f>IFERROR(VLOOKUP($C213,USTAWIENIA!$E$2:$H$8,3,FALSE),4)</f>
        <v/>
      </c>
      <c r="Q213" s="26">
        <f>IFERROR(VLOOKUP($C213,USTAWIENIA!$E$2:$H$8,4,FALSE),58)</f>
        <v/>
      </c>
      <c r="R213" s="26">
        <f>IF(1&lt;=$Q213,INDEX('BAZA PRAC'!$D$4:$D$61,$P213-4+1),"")</f>
        <v/>
      </c>
      <c r="S213" s="26">
        <f>IF(2&lt;=$Q213,INDEX('BAZA PRAC'!$D$4:$D$61,$P213-4+2),"")</f>
        <v/>
      </c>
      <c r="T213" s="26">
        <f>IF(3&lt;=$Q213,INDEX('BAZA PRAC'!$D$4:$D$61,$P213-4+3),"")</f>
        <v/>
      </c>
      <c r="U213" s="26">
        <f>IF(4&lt;=$Q213,INDEX('BAZA PRAC'!$D$4:$D$61,$P213-4+4),"")</f>
        <v/>
      </c>
      <c r="V213" s="26">
        <f>IF(5&lt;=$Q213,INDEX('BAZA PRAC'!$D$4:$D$61,$P213-4+5),"")</f>
        <v/>
      </c>
      <c r="W213" s="26">
        <f>IF(6&lt;=$Q213,INDEX('BAZA PRAC'!$D$4:$D$61,$P213-4+6),"")</f>
        <v/>
      </c>
      <c r="X213" s="26">
        <f>IF(7&lt;=$Q213,INDEX('BAZA PRAC'!$D$4:$D$61,$P213-4+7),"")</f>
        <v/>
      </c>
      <c r="Y213" s="26">
        <f>IF(8&lt;=$Q213,INDEX('BAZA PRAC'!$D$4:$D$61,$P213-4+8),"")</f>
        <v/>
      </c>
      <c r="Z213" s="26">
        <f>IF(9&lt;=$Q213,INDEX('BAZA PRAC'!$D$4:$D$61,$P213-4+9),"")</f>
        <v/>
      </c>
      <c r="AA213" s="26">
        <f>IF(10&lt;=$Q213,INDEX('BAZA PRAC'!$D$4:$D$61,$P213-4+10),"")</f>
        <v/>
      </c>
      <c r="AB213" s="26">
        <f>IF(11&lt;=$Q213,INDEX('BAZA PRAC'!$D$4:$D$61,$P213-4+11),"")</f>
        <v/>
      </c>
      <c r="AC213" s="26">
        <f>IF(12&lt;=$Q213,INDEX('BAZA PRAC'!$D$4:$D$61,$P213-4+12),"")</f>
        <v/>
      </c>
      <c r="AD213" s="26">
        <f>IF(13&lt;=$Q213,INDEX('BAZA PRAC'!$D$4:$D$61,$P213-4+13),"")</f>
        <v/>
      </c>
      <c r="AE213" s="26">
        <f>IF(14&lt;=$Q213,INDEX('BAZA PRAC'!$D$4:$D$61,$P213-4+14),"")</f>
        <v/>
      </c>
      <c r="AF213" s="26">
        <f>IF(15&lt;=$Q213,INDEX('BAZA PRAC'!$D$4:$D$61,$P213-4+15),"")</f>
        <v/>
      </c>
      <c r="AG213" s="26">
        <f>IF(16&lt;=$Q213,INDEX('BAZA PRAC'!$D$4:$D$61,$P213-4+16),"")</f>
        <v/>
      </c>
      <c r="AH213" s="26">
        <f>IF(17&lt;=$Q213,INDEX('BAZA PRAC'!$D$4:$D$61,$P213-4+17),"")</f>
        <v/>
      </c>
      <c r="AI213" s="26">
        <f>IF(18&lt;=$Q213,INDEX('BAZA PRAC'!$D$4:$D$61,$P213-4+18),"")</f>
        <v/>
      </c>
      <c r="AJ213" s="26">
        <f>IF(19&lt;=$Q213,INDEX('BAZA PRAC'!$D$4:$D$61,$P213-4+19),"")</f>
        <v/>
      </c>
      <c r="AK213" s="26">
        <f>IF(20&lt;=$Q213,INDEX('BAZA PRAC'!$D$4:$D$61,$P213-4+20),"")</f>
        <v/>
      </c>
      <c r="AL213" s="26">
        <f>IF(21&lt;=$Q213,INDEX('BAZA PRAC'!$D$4:$D$61,$P213-4+21),"")</f>
        <v/>
      </c>
      <c r="AM213" s="26">
        <f>IF(22&lt;=$Q213,INDEX('BAZA PRAC'!$D$4:$D$61,$P213-4+22),"")</f>
        <v/>
      </c>
      <c r="AN213" s="26">
        <f>IF(23&lt;=$Q213,INDEX('BAZA PRAC'!$D$4:$D$61,$P213-4+23),"")</f>
        <v/>
      </c>
      <c r="AO213" s="26">
        <f>IF(24&lt;=$Q213,INDEX('BAZA PRAC'!$D$4:$D$61,$P213-4+24),"")</f>
        <v/>
      </c>
      <c r="AP213" s="26">
        <f>IF(25&lt;=$Q213,INDEX('BAZA PRAC'!$D$4:$D$61,$P213-4+25),"")</f>
        <v/>
      </c>
      <c r="AQ213" s="26">
        <f>IF(26&lt;=$Q213,INDEX('BAZA PRAC'!$D$4:$D$61,$P213-4+26),"")</f>
        <v/>
      </c>
      <c r="AR213" s="26">
        <f>IF(27&lt;=$Q213,INDEX('BAZA PRAC'!$D$4:$D$61,$P213-4+27),"")</f>
        <v/>
      </c>
      <c r="AS213" s="26">
        <f>IF(28&lt;=$Q213,INDEX('BAZA PRAC'!$D$4:$D$61,$P213-4+28),"")</f>
        <v/>
      </c>
      <c r="AT213" s="26">
        <f>IF(29&lt;=$Q213,INDEX('BAZA PRAC'!$D$4:$D$61,$P213-4+29),"")</f>
        <v/>
      </c>
      <c r="AU213" s="26">
        <f>IF(30&lt;=$Q213,INDEX('BAZA PRAC'!$D$4:$D$61,$P213-4+30),"")</f>
        <v/>
      </c>
      <c r="AV213" s="26">
        <f>IF(31&lt;=$Q213,INDEX('BAZA PRAC'!$D$4:$D$61,$P213-4+31),"")</f>
        <v/>
      </c>
      <c r="AW213" s="26">
        <f>IF(32&lt;=$Q213,INDEX('BAZA PRAC'!$D$4:$D$61,$P213-4+32),"")</f>
        <v/>
      </c>
      <c r="AX213" s="26">
        <f>IF(33&lt;=$Q213,INDEX('BAZA PRAC'!$D$4:$D$61,$P213-4+33),"")</f>
        <v/>
      </c>
      <c r="AY213" s="26">
        <f>IF(34&lt;=$Q213,INDEX('BAZA PRAC'!$D$4:$D$61,$P213-4+34),"")</f>
        <v/>
      </c>
      <c r="AZ213" s="26">
        <f>IF(35&lt;=$Q213,INDEX('BAZA PRAC'!$D$4:$D$61,$P213-4+35),"")</f>
        <v/>
      </c>
      <c r="BA213" s="26">
        <f>IF(36&lt;=$Q213,INDEX('BAZA PRAC'!$D$4:$D$61,$P213-4+36),"")</f>
        <v/>
      </c>
      <c r="BB213" s="26">
        <f>IF(37&lt;=$Q213,INDEX('BAZA PRAC'!$D$4:$D$61,$P213-4+37),"")</f>
        <v/>
      </c>
      <c r="BC213" s="26">
        <f>IF(38&lt;=$Q213,INDEX('BAZA PRAC'!$D$4:$D$61,$P213-4+38),"")</f>
        <v/>
      </c>
      <c r="BD213" s="26">
        <f>IF(39&lt;=$Q213,INDEX('BAZA PRAC'!$D$4:$D$61,$P213-4+39),"")</f>
        <v/>
      </c>
      <c r="BE213" s="26">
        <f>IF(40&lt;=$Q213,INDEX('BAZA PRAC'!$D$4:$D$61,$P213-4+40),"")</f>
        <v/>
      </c>
      <c r="BF213" s="26">
        <f>IF(41&lt;=$Q213,INDEX('BAZA PRAC'!$D$4:$D$61,$P213-4+41),"")</f>
        <v/>
      </c>
      <c r="BG213" s="26">
        <f>IF(42&lt;=$Q213,INDEX('BAZA PRAC'!$D$4:$D$61,$P213-4+42),"")</f>
        <v/>
      </c>
      <c r="BH213" s="26">
        <f>IF(43&lt;=$Q213,INDEX('BAZA PRAC'!$D$4:$D$61,$P213-4+43),"")</f>
        <v/>
      </c>
      <c r="BI213" s="26">
        <f>IF(44&lt;=$Q213,INDEX('BAZA PRAC'!$D$4:$D$61,$P213-4+44),"")</f>
        <v/>
      </c>
      <c r="BJ213" s="26">
        <f>IF(45&lt;=$Q213,INDEX('BAZA PRAC'!$D$4:$D$61,$P213-4+45),"")</f>
        <v/>
      </c>
      <c r="BK213" s="26">
        <f>IF(46&lt;=$Q213,INDEX('BAZA PRAC'!$D$4:$D$61,$P213-4+46),"")</f>
        <v/>
      </c>
      <c r="BL213" s="26">
        <f>IF(47&lt;=$Q213,INDEX('BAZA PRAC'!$D$4:$D$61,$P213-4+47),"")</f>
        <v/>
      </c>
      <c r="BM213" s="26">
        <f>IF(48&lt;=$Q213,INDEX('BAZA PRAC'!$D$4:$D$61,$P213-4+48),"")</f>
        <v/>
      </c>
      <c r="BN213" s="26">
        <f>IF(49&lt;=$Q213,INDEX('BAZA PRAC'!$D$4:$D$61,$P213-4+49),"")</f>
        <v/>
      </c>
      <c r="BO213" s="26">
        <f>IF(50&lt;=$Q213,INDEX('BAZA PRAC'!$D$4:$D$61,$P213-4+50),"")</f>
        <v/>
      </c>
      <c r="BP213" s="26">
        <f>IF(51&lt;=$Q213,INDEX('BAZA PRAC'!$D$4:$D$61,$P213-4+51),"")</f>
        <v/>
      </c>
      <c r="BQ213" s="26">
        <f>IF(52&lt;=$Q213,INDEX('BAZA PRAC'!$D$4:$D$61,$P213-4+52),"")</f>
        <v/>
      </c>
      <c r="BR213" s="26">
        <f>IF(53&lt;=$Q213,INDEX('BAZA PRAC'!$D$4:$D$61,$P213-4+53),"")</f>
        <v/>
      </c>
      <c r="BS213" s="26">
        <f>IF(54&lt;=$Q213,INDEX('BAZA PRAC'!$D$4:$D$61,$P213-4+54),"")</f>
        <v/>
      </c>
      <c r="BT213" s="26">
        <f>IF(55&lt;=$Q213,INDEX('BAZA PRAC'!$D$4:$D$61,$P213-4+55),"")</f>
        <v/>
      </c>
      <c r="BU213" s="26">
        <f>IF(56&lt;=$Q213,INDEX('BAZA PRAC'!$D$4:$D$61,$P213-4+56),"")</f>
        <v/>
      </c>
      <c r="BV213" s="26">
        <f>IF(57&lt;=$Q213,INDEX('BAZA PRAC'!$D$4:$D$61,$P213-4+57),"")</f>
        <v/>
      </c>
      <c r="BW213" s="26">
        <f>IF(58&lt;=$Q213,INDEX('BAZA PRAC'!$D$4:$D$61,$P213-4+58),"")</f>
        <v/>
      </c>
      <c r="BX213" s="20" t="n"/>
      <c r="BY213" s="20" t="n"/>
    </row>
    <row r="214">
      <c r="A214" s="27">
        <f>IF($D214="","",COUNTA($D$11:$D214))</f>
        <v/>
      </c>
      <c r="B214" s="27">
        <f>IF($BX214&lt;&gt;"",$BX214,IF($D214="","",IFERROR(INDEX('BAZA PRAC'!$A$4:$A$61,MATCH($D214,'BAZA PRAC'!$D$4:$D$61,0)),"")))</f>
        <v/>
      </c>
      <c r="C214" s="20" t="n"/>
      <c r="D214" s="21" t="n"/>
      <c r="E214" s="27">
        <f>IF($BY214&lt;&gt;"",$BY214,IF($D214="","",IFERROR(INDEX('BAZA PRAC'!$E$4:$E$61,MATCH($D214,'BAZA PRAC'!$D$4:$D$61,0)),"")))</f>
        <v/>
      </c>
      <c r="F214" s="22" t="n"/>
      <c r="G214" s="23" t="n"/>
      <c r="H214" s="23" t="n"/>
      <c r="I214" s="23" t="n"/>
      <c r="J214" s="28">
        <f>IF($D214="","",N(G214)+N(H214)+N(I214))</f>
        <v/>
      </c>
      <c r="K214" s="28">
        <f>IF($D214="","",N(F214)*J214)</f>
        <v/>
      </c>
      <c r="L214" s="25" t="n"/>
      <c r="M214" s="28">
        <f>IF($D214="","",K214*(1-N(L214)))</f>
        <v/>
      </c>
      <c r="N214" s="21" t="n"/>
      <c r="P214" s="26">
        <f>IFERROR(VLOOKUP($C214,USTAWIENIA!$E$2:$H$8,3,FALSE),4)</f>
        <v/>
      </c>
      <c r="Q214" s="26">
        <f>IFERROR(VLOOKUP($C214,USTAWIENIA!$E$2:$H$8,4,FALSE),58)</f>
        <v/>
      </c>
      <c r="R214" s="26">
        <f>IF(1&lt;=$Q214,INDEX('BAZA PRAC'!$D$4:$D$61,$P214-4+1),"")</f>
        <v/>
      </c>
      <c r="S214" s="26">
        <f>IF(2&lt;=$Q214,INDEX('BAZA PRAC'!$D$4:$D$61,$P214-4+2),"")</f>
        <v/>
      </c>
      <c r="T214" s="26">
        <f>IF(3&lt;=$Q214,INDEX('BAZA PRAC'!$D$4:$D$61,$P214-4+3),"")</f>
        <v/>
      </c>
      <c r="U214" s="26">
        <f>IF(4&lt;=$Q214,INDEX('BAZA PRAC'!$D$4:$D$61,$P214-4+4),"")</f>
        <v/>
      </c>
      <c r="V214" s="26">
        <f>IF(5&lt;=$Q214,INDEX('BAZA PRAC'!$D$4:$D$61,$P214-4+5),"")</f>
        <v/>
      </c>
      <c r="W214" s="26">
        <f>IF(6&lt;=$Q214,INDEX('BAZA PRAC'!$D$4:$D$61,$P214-4+6),"")</f>
        <v/>
      </c>
      <c r="X214" s="26">
        <f>IF(7&lt;=$Q214,INDEX('BAZA PRAC'!$D$4:$D$61,$P214-4+7),"")</f>
        <v/>
      </c>
      <c r="Y214" s="26">
        <f>IF(8&lt;=$Q214,INDEX('BAZA PRAC'!$D$4:$D$61,$P214-4+8),"")</f>
        <v/>
      </c>
      <c r="Z214" s="26">
        <f>IF(9&lt;=$Q214,INDEX('BAZA PRAC'!$D$4:$D$61,$P214-4+9),"")</f>
        <v/>
      </c>
      <c r="AA214" s="26">
        <f>IF(10&lt;=$Q214,INDEX('BAZA PRAC'!$D$4:$D$61,$P214-4+10),"")</f>
        <v/>
      </c>
      <c r="AB214" s="26">
        <f>IF(11&lt;=$Q214,INDEX('BAZA PRAC'!$D$4:$D$61,$P214-4+11),"")</f>
        <v/>
      </c>
      <c r="AC214" s="26">
        <f>IF(12&lt;=$Q214,INDEX('BAZA PRAC'!$D$4:$D$61,$P214-4+12),"")</f>
        <v/>
      </c>
      <c r="AD214" s="26">
        <f>IF(13&lt;=$Q214,INDEX('BAZA PRAC'!$D$4:$D$61,$P214-4+13),"")</f>
        <v/>
      </c>
      <c r="AE214" s="26">
        <f>IF(14&lt;=$Q214,INDEX('BAZA PRAC'!$D$4:$D$61,$P214-4+14),"")</f>
        <v/>
      </c>
      <c r="AF214" s="26">
        <f>IF(15&lt;=$Q214,INDEX('BAZA PRAC'!$D$4:$D$61,$P214-4+15),"")</f>
        <v/>
      </c>
      <c r="AG214" s="26">
        <f>IF(16&lt;=$Q214,INDEX('BAZA PRAC'!$D$4:$D$61,$P214-4+16),"")</f>
        <v/>
      </c>
      <c r="AH214" s="26">
        <f>IF(17&lt;=$Q214,INDEX('BAZA PRAC'!$D$4:$D$61,$P214-4+17),"")</f>
        <v/>
      </c>
      <c r="AI214" s="26">
        <f>IF(18&lt;=$Q214,INDEX('BAZA PRAC'!$D$4:$D$61,$P214-4+18),"")</f>
        <v/>
      </c>
      <c r="AJ214" s="26">
        <f>IF(19&lt;=$Q214,INDEX('BAZA PRAC'!$D$4:$D$61,$P214-4+19),"")</f>
        <v/>
      </c>
      <c r="AK214" s="26">
        <f>IF(20&lt;=$Q214,INDEX('BAZA PRAC'!$D$4:$D$61,$P214-4+20),"")</f>
        <v/>
      </c>
      <c r="AL214" s="26">
        <f>IF(21&lt;=$Q214,INDEX('BAZA PRAC'!$D$4:$D$61,$P214-4+21),"")</f>
        <v/>
      </c>
      <c r="AM214" s="26">
        <f>IF(22&lt;=$Q214,INDEX('BAZA PRAC'!$D$4:$D$61,$P214-4+22),"")</f>
        <v/>
      </c>
      <c r="AN214" s="26">
        <f>IF(23&lt;=$Q214,INDEX('BAZA PRAC'!$D$4:$D$61,$P214-4+23),"")</f>
        <v/>
      </c>
      <c r="AO214" s="26">
        <f>IF(24&lt;=$Q214,INDEX('BAZA PRAC'!$D$4:$D$61,$P214-4+24),"")</f>
        <v/>
      </c>
      <c r="AP214" s="26">
        <f>IF(25&lt;=$Q214,INDEX('BAZA PRAC'!$D$4:$D$61,$P214-4+25),"")</f>
        <v/>
      </c>
      <c r="AQ214" s="26">
        <f>IF(26&lt;=$Q214,INDEX('BAZA PRAC'!$D$4:$D$61,$P214-4+26),"")</f>
        <v/>
      </c>
      <c r="AR214" s="26">
        <f>IF(27&lt;=$Q214,INDEX('BAZA PRAC'!$D$4:$D$61,$P214-4+27),"")</f>
        <v/>
      </c>
      <c r="AS214" s="26">
        <f>IF(28&lt;=$Q214,INDEX('BAZA PRAC'!$D$4:$D$61,$P214-4+28),"")</f>
        <v/>
      </c>
      <c r="AT214" s="26">
        <f>IF(29&lt;=$Q214,INDEX('BAZA PRAC'!$D$4:$D$61,$P214-4+29),"")</f>
        <v/>
      </c>
      <c r="AU214" s="26">
        <f>IF(30&lt;=$Q214,INDEX('BAZA PRAC'!$D$4:$D$61,$P214-4+30),"")</f>
        <v/>
      </c>
      <c r="AV214" s="26">
        <f>IF(31&lt;=$Q214,INDEX('BAZA PRAC'!$D$4:$D$61,$P214-4+31),"")</f>
        <v/>
      </c>
      <c r="AW214" s="26">
        <f>IF(32&lt;=$Q214,INDEX('BAZA PRAC'!$D$4:$D$61,$P214-4+32),"")</f>
        <v/>
      </c>
      <c r="AX214" s="26">
        <f>IF(33&lt;=$Q214,INDEX('BAZA PRAC'!$D$4:$D$61,$P214-4+33),"")</f>
        <v/>
      </c>
      <c r="AY214" s="26">
        <f>IF(34&lt;=$Q214,INDEX('BAZA PRAC'!$D$4:$D$61,$P214-4+34),"")</f>
        <v/>
      </c>
      <c r="AZ214" s="26">
        <f>IF(35&lt;=$Q214,INDEX('BAZA PRAC'!$D$4:$D$61,$P214-4+35),"")</f>
        <v/>
      </c>
      <c r="BA214" s="26">
        <f>IF(36&lt;=$Q214,INDEX('BAZA PRAC'!$D$4:$D$61,$P214-4+36),"")</f>
        <v/>
      </c>
      <c r="BB214" s="26">
        <f>IF(37&lt;=$Q214,INDEX('BAZA PRAC'!$D$4:$D$61,$P214-4+37),"")</f>
        <v/>
      </c>
      <c r="BC214" s="26">
        <f>IF(38&lt;=$Q214,INDEX('BAZA PRAC'!$D$4:$D$61,$P214-4+38),"")</f>
        <v/>
      </c>
      <c r="BD214" s="26">
        <f>IF(39&lt;=$Q214,INDEX('BAZA PRAC'!$D$4:$D$61,$P214-4+39),"")</f>
        <v/>
      </c>
      <c r="BE214" s="26">
        <f>IF(40&lt;=$Q214,INDEX('BAZA PRAC'!$D$4:$D$61,$P214-4+40),"")</f>
        <v/>
      </c>
      <c r="BF214" s="26">
        <f>IF(41&lt;=$Q214,INDEX('BAZA PRAC'!$D$4:$D$61,$P214-4+41),"")</f>
        <v/>
      </c>
      <c r="BG214" s="26">
        <f>IF(42&lt;=$Q214,INDEX('BAZA PRAC'!$D$4:$D$61,$P214-4+42),"")</f>
        <v/>
      </c>
      <c r="BH214" s="26">
        <f>IF(43&lt;=$Q214,INDEX('BAZA PRAC'!$D$4:$D$61,$P214-4+43),"")</f>
        <v/>
      </c>
      <c r="BI214" s="26">
        <f>IF(44&lt;=$Q214,INDEX('BAZA PRAC'!$D$4:$D$61,$P214-4+44),"")</f>
        <v/>
      </c>
      <c r="BJ214" s="26">
        <f>IF(45&lt;=$Q214,INDEX('BAZA PRAC'!$D$4:$D$61,$P214-4+45),"")</f>
        <v/>
      </c>
      <c r="BK214" s="26">
        <f>IF(46&lt;=$Q214,INDEX('BAZA PRAC'!$D$4:$D$61,$P214-4+46),"")</f>
        <v/>
      </c>
      <c r="BL214" s="26">
        <f>IF(47&lt;=$Q214,INDEX('BAZA PRAC'!$D$4:$D$61,$P214-4+47),"")</f>
        <v/>
      </c>
      <c r="BM214" s="26">
        <f>IF(48&lt;=$Q214,INDEX('BAZA PRAC'!$D$4:$D$61,$P214-4+48),"")</f>
        <v/>
      </c>
      <c r="BN214" s="26">
        <f>IF(49&lt;=$Q214,INDEX('BAZA PRAC'!$D$4:$D$61,$P214-4+49),"")</f>
        <v/>
      </c>
      <c r="BO214" s="26">
        <f>IF(50&lt;=$Q214,INDEX('BAZA PRAC'!$D$4:$D$61,$P214-4+50),"")</f>
        <v/>
      </c>
      <c r="BP214" s="26">
        <f>IF(51&lt;=$Q214,INDEX('BAZA PRAC'!$D$4:$D$61,$P214-4+51),"")</f>
        <v/>
      </c>
      <c r="BQ214" s="26">
        <f>IF(52&lt;=$Q214,INDEX('BAZA PRAC'!$D$4:$D$61,$P214-4+52),"")</f>
        <v/>
      </c>
      <c r="BR214" s="26">
        <f>IF(53&lt;=$Q214,INDEX('BAZA PRAC'!$D$4:$D$61,$P214-4+53),"")</f>
        <v/>
      </c>
      <c r="BS214" s="26">
        <f>IF(54&lt;=$Q214,INDEX('BAZA PRAC'!$D$4:$D$61,$P214-4+54),"")</f>
        <v/>
      </c>
      <c r="BT214" s="26">
        <f>IF(55&lt;=$Q214,INDEX('BAZA PRAC'!$D$4:$D$61,$P214-4+55),"")</f>
        <v/>
      </c>
      <c r="BU214" s="26">
        <f>IF(56&lt;=$Q214,INDEX('BAZA PRAC'!$D$4:$D$61,$P214-4+56),"")</f>
        <v/>
      </c>
      <c r="BV214" s="26">
        <f>IF(57&lt;=$Q214,INDEX('BAZA PRAC'!$D$4:$D$61,$P214-4+57),"")</f>
        <v/>
      </c>
      <c r="BW214" s="26">
        <f>IF(58&lt;=$Q214,INDEX('BAZA PRAC'!$D$4:$D$61,$P214-4+58),"")</f>
        <v/>
      </c>
      <c r="BX214" s="20" t="n"/>
      <c r="BY214" s="20" t="n"/>
    </row>
    <row r="215">
      <c r="A215" s="19">
        <f>IF($D215="","",COUNTA($D$11:$D215))</f>
        <v/>
      </c>
      <c r="B215" s="19">
        <f>IF($BX215&lt;&gt;"",$BX215,IF($D215="","",IFERROR(INDEX('BAZA PRAC'!$A$4:$A$61,MATCH($D215,'BAZA PRAC'!$D$4:$D$61,0)),"")))</f>
        <v/>
      </c>
      <c r="C215" s="20" t="n"/>
      <c r="D215" s="21" t="n"/>
      <c r="E215" s="19">
        <f>IF($BY215&lt;&gt;"",$BY215,IF($D215="","",IFERROR(INDEX('BAZA PRAC'!$E$4:$E$61,MATCH($D215,'BAZA PRAC'!$D$4:$D$61,0)),"")))</f>
        <v/>
      </c>
      <c r="F215" s="22" t="n"/>
      <c r="G215" s="23" t="n"/>
      <c r="H215" s="23" t="n"/>
      <c r="I215" s="23" t="n"/>
      <c r="J215" s="24">
        <f>IF($D215="","",N(G215)+N(H215)+N(I215))</f>
        <v/>
      </c>
      <c r="K215" s="24">
        <f>IF($D215="","",N(F215)*J215)</f>
        <v/>
      </c>
      <c r="L215" s="25" t="n"/>
      <c r="M215" s="24">
        <f>IF($D215="","",K215*(1-N(L215)))</f>
        <v/>
      </c>
      <c r="N215" s="21" t="n"/>
      <c r="P215" s="26">
        <f>IFERROR(VLOOKUP($C215,USTAWIENIA!$E$2:$H$8,3,FALSE),4)</f>
        <v/>
      </c>
      <c r="Q215" s="26">
        <f>IFERROR(VLOOKUP($C215,USTAWIENIA!$E$2:$H$8,4,FALSE),58)</f>
        <v/>
      </c>
      <c r="R215" s="26">
        <f>IF(1&lt;=$Q215,INDEX('BAZA PRAC'!$D$4:$D$61,$P215-4+1),"")</f>
        <v/>
      </c>
      <c r="S215" s="26">
        <f>IF(2&lt;=$Q215,INDEX('BAZA PRAC'!$D$4:$D$61,$P215-4+2),"")</f>
        <v/>
      </c>
      <c r="T215" s="26">
        <f>IF(3&lt;=$Q215,INDEX('BAZA PRAC'!$D$4:$D$61,$P215-4+3),"")</f>
        <v/>
      </c>
      <c r="U215" s="26">
        <f>IF(4&lt;=$Q215,INDEX('BAZA PRAC'!$D$4:$D$61,$P215-4+4),"")</f>
        <v/>
      </c>
      <c r="V215" s="26">
        <f>IF(5&lt;=$Q215,INDEX('BAZA PRAC'!$D$4:$D$61,$P215-4+5),"")</f>
        <v/>
      </c>
      <c r="W215" s="26">
        <f>IF(6&lt;=$Q215,INDEX('BAZA PRAC'!$D$4:$D$61,$P215-4+6),"")</f>
        <v/>
      </c>
      <c r="X215" s="26">
        <f>IF(7&lt;=$Q215,INDEX('BAZA PRAC'!$D$4:$D$61,$P215-4+7),"")</f>
        <v/>
      </c>
      <c r="Y215" s="26">
        <f>IF(8&lt;=$Q215,INDEX('BAZA PRAC'!$D$4:$D$61,$P215-4+8),"")</f>
        <v/>
      </c>
      <c r="Z215" s="26">
        <f>IF(9&lt;=$Q215,INDEX('BAZA PRAC'!$D$4:$D$61,$P215-4+9),"")</f>
        <v/>
      </c>
      <c r="AA215" s="26">
        <f>IF(10&lt;=$Q215,INDEX('BAZA PRAC'!$D$4:$D$61,$P215-4+10),"")</f>
        <v/>
      </c>
      <c r="AB215" s="26">
        <f>IF(11&lt;=$Q215,INDEX('BAZA PRAC'!$D$4:$D$61,$P215-4+11),"")</f>
        <v/>
      </c>
      <c r="AC215" s="26">
        <f>IF(12&lt;=$Q215,INDEX('BAZA PRAC'!$D$4:$D$61,$P215-4+12),"")</f>
        <v/>
      </c>
      <c r="AD215" s="26">
        <f>IF(13&lt;=$Q215,INDEX('BAZA PRAC'!$D$4:$D$61,$P215-4+13),"")</f>
        <v/>
      </c>
      <c r="AE215" s="26">
        <f>IF(14&lt;=$Q215,INDEX('BAZA PRAC'!$D$4:$D$61,$P215-4+14),"")</f>
        <v/>
      </c>
      <c r="AF215" s="26">
        <f>IF(15&lt;=$Q215,INDEX('BAZA PRAC'!$D$4:$D$61,$P215-4+15),"")</f>
        <v/>
      </c>
      <c r="AG215" s="26">
        <f>IF(16&lt;=$Q215,INDEX('BAZA PRAC'!$D$4:$D$61,$P215-4+16),"")</f>
        <v/>
      </c>
      <c r="AH215" s="26">
        <f>IF(17&lt;=$Q215,INDEX('BAZA PRAC'!$D$4:$D$61,$P215-4+17),"")</f>
        <v/>
      </c>
      <c r="AI215" s="26">
        <f>IF(18&lt;=$Q215,INDEX('BAZA PRAC'!$D$4:$D$61,$P215-4+18),"")</f>
        <v/>
      </c>
      <c r="AJ215" s="26">
        <f>IF(19&lt;=$Q215,INDEX('BAZA PRAC'!$D$4:$D$61,$P215-4+19),"")</f>
        <v/>
      </c>
      <c r="AK215" s="26">
        <f>IF(20&lt;=$Q215,INDEX('BAZA PRAC'!$D$4:$D$61,$P215-4+20),"")</f>
        <v/>
      </c>
      <c r="AL215" s="26">
        <f>IF(21&lt;=$Q215,INDEX('BAZA PRAC'!$D$4:$D$61,$P215-4+21),"")</f>
        <v/>
      </c>
      <c r="AM215" s="26">
        <f>IF(22&lt;=$Q215,INDEX('BAZA PRAC'!$D$4:$D$61,$P215-4+22),"")</f>
        <v/>
      </c>
      <c r="AN215" s="26">
        <f>IF(23&lt;=$Q215,INDEX('BAZA PRAC'!$D$4:$D$61,$P215-4+23),"")</f>
        <v/>
      </c>
      <c r="AO215" s="26">
        <f>IF(24&lt;=$Q215,INDEX('BAZA PRAC'!$D$4:$D$61,$P215-4+24),"")</f>
        <v/>
      </c>
      <c r="AP215" s="26">
        <f>IF(25&lt;=$Q215,INDEX('BAZA PRAC'!$D$4:$D$61,$P215-4+25),"")</f>
        <v/>
      </c>
      <c r="AQ215" s="26">
        <f>IF(26&lt;=$Q215,INDEX('BAZA PRAC'!$D$4:$D$61,$P215-4+26),"")</f>
        <v/>
      </c>
      <c r="AR215" s="26">
        <f>IF(27&lt;=$Q215,INDEX('BAZA PRAC'!$D$4:$D$61,$P215-4+27),"")</f>
        <v/>
      </c>
      <c r="AS215" s="26">
        <f>IF(28&lt;=$Q215,INDEX('BAZA PRAC'!$D$4:$D$61,$P215-4+28),"")</f>
        <v/>
      </c>
      <c r="AT215" s="26">
        <f>IF(29&lt;=$Q215,INDEX('BAZA PRAC'!$D$4:$D$61,$P215-4+29),"")</f>
        <v/>
      </c>
      <c r="AU215" s="26">
        <f>IF(30&lt;=$Q215,INDEX('BAZA PRAC'!$D$4:$D$61,$P215-4+30),"")</f>
        <v/>
      </c>
      <c r="AV215" s="26">
        <f>IF(31&lt;=$Q215,INDEX('BAZA PRAC'!$D$4:$D$61,$P215-4+31),"")</f>
        <v/>
      </c>
      <c r="AW215" s="26">
        <f>IF(32&lt;=$Q215,INDEX('BAZA PRAC'!$D$4:$D$61,$P215-4+32),"")</f>
        <v/>
      </c>
      <c r="AX215" s="26">
        <f>IF(33&lt;=$Q215,INDEX('BAZA PRAC'!$D$4:$D$61,$P215-4+33),"")</f>
        <v/>
      </c>
      <c r="AY215" s="26">
        <f>IF(34&lt;=$Q215,INDEX('BAZA PRAC'!$D$4:$D$61,$P215-4+34),"")</f>
        <v/>
      </c>
      <c r="AZ215" s="26">
        <f>IF(35&lt;=$Q215,INDEX('BAZA PRAC'!$D$4:$D$61,$P215-4+35),"")</f>
        <v/>
      </c>
      <c r="BA215" s="26">
        <f>IF(36&lt;=$Q215,INDEX('BAZA PRAC'!$D$4:$D$61,$P215-4+36),"")</f>
        <v/>
      </c>
      <c r="BB215" s="26">
        <f>IF(37&lt;=$Q215,INDEX('BAZA PRAC'!$D$4:$D$61,$P215-4+37),"")</f>
        <v/>
      </c>
      <c r="BC215" s="26">
        <f>IF(38&lt;=$Q215,INDEX('BAZA PRAC'!$D$4:$D$61,$P215-4+38),"")</f>
        <v/>
      </c>
      <c r="BD215" s="26">
        <f>IF(39&lt;=$Q215,INDEX('BAZA PRAC'!$D$4:$D$61,$P215-4+39),"")</f>
        <v/>
      </c>
      <c r="BE215" s="26">
        <f>IF(40&lt;=$Q215,INDEX('BAZA PRAC'!$D$4:$D$61,$P215-4+40),"")</f>
        <v/>
      </c>
      <c r="BF215" s="26">
        <f>IF(41&lt;=$Q215,INDEX('BAZA PRAC'!$D$4:$D$61,$P215-4+41),"")</f>
        <v/>
      </c>
      <c r="BG215" s="26">
        <f>IF(42&lt;=$Q215,INDEX('BAZA PRAC'!$D$4:$D$61,$P215-4+42),"")</f>
        <v/>
      </c>
      <c r="BH215" s="26">
        <f>IF(43&lt;=$Q215,INDEX('BAZA PRAC'!$D$4:$D$61,$P215-4+43),"")</f>
        <v/>
      </c>
      <c r="BI215" s="26">
        <f>IF(44&lt;=$Q215,INDEX('BAZA PRAC'!$D$4:$D$61,$P215-4+44),"")</f>
        <v/>
      </c>
      <c r="BJ215" s="26">
        <f>IF(45&lt;=$Q215,INDEX('BAZA PRAC'!$D$4:$D$61,$P215-4+45),"")</f>
        <v/>
      </c>
      <c r="BK215" s="26">
        <f>IF(46&lt;=$Q215,INDEX('BAZA PRAC'!$D$4:$D$61,$P215-4+46),"")</f>
        <v/>
      </c>
      <c r="BL215" s="26">
        <f>IF(47&lt;=$Q215,INDEX('BAZA PRAC'!$D$4:$D$61,$P215-4+47),"")</f>
        <v/>
      </c>
      <c r="BM215" s="26">
        <f>IF(48&lt;=$Q215,INDEX('BAZA PRAC'!$D$4:$D$61,$P215-4+48),"")</f>
        <v/>
      </c>
      <c r="BN215" s="26">
        <f>IF(49&lt;=$Q215,INDEX('BAZA PRAC'!$D$4:$D$61,$P215-4+49),"")</f>
        <v/>
      </c>
      <c r="BO215" s="26">
        <f>IF(50&lt;=$Q215,INDEX('BAZA PRAC'!$D$4:$D$61,$P215-4+50),"")</f>
        <v/>
      </c>
      <c r="BP215" s="26">
        <f>IF(51&lt;=$Q215,INDEX('BAZA PRAC'!$D$4:$D$61,$P215-4+51),"")</f>
        <v/>
      </c>
      <c r="BQ215" s="26">
        <f>IF(52&lt;=$Q215,INDEX('BAZA PRAC'!$D$4:$D$61,$P215-4+52),"")</f>
        <v/>
      </c>
      <c r="BR215" s="26">
        <f>IF(53&lt;=$Q215,INDEX('BAZA PRAC'!$D$4:$D$61,$P215-4+53),"")</f>
        <v/>
      </c>
      <c r="BS215" s="26">
        <f>IF(54&lt;=$Q215,INDEX('BAZA PRAC'!$D$4:$D$61,$P215-4+54),"")</f>
        <v/>
      </c>
      <c r="BT215" s="26">
        <f>IF(55&lt;=$Q215,INDEX('BAZA PRAC'!$D$4:$D$61,$P215-4+55),"")</f>
        <v/>
      </c>
      <c r="BU215" s="26">
        <f>IF(56&lt;=$Q215,INDEX('BAZA PRAC'!$D$4:$D$61,$P215-4+56),"")</f>
        <v/>
      </c>
      <c r="BV215" s="26">
        <f>IF(57&lt;=$Q215,INDEX('BAZA PRAC'!$D$4:$D$61,$P215-4+57),"")</f>
        <v/>
      </c>
      <c r="BW215" s="26">
        <f>IF(58&lt;=$Q215,INDEX('BAZA PRAC'!$D$4:$D$61,$P215-4+58),"")</f>
        <v/>
      </c>
      <c r="BX215" s="20" t="n"/>
      <c r="BY215" s="20" t="n"/>
    </row>
    <row r="216">
      <c r="A216" s="27">
        <f>IF($D216="","",COUNTA($D$11:$D216))</f>
        <v/>
      </c>
      <c r="B216" s="27">
        <f>IF($BX216&lt;&gt;"",$BX216,IF($D216="","",IFERROR(INDEX('BAZA PRAC'!$A$4:$A$61,MATCH($D216,'BAZA PRAC'!$D$4:$D$61,0)),"")))</f>
        <v/>
      </c>
      <c r="C216" s="20" t="n"/>
      <c r="D216" s="21" t="n"/>
      <c r="E216" s="27">
        <f>IF($BY216&lt;&gt;"",$BY216,IF($D216="","",IFERROR(INDEX('BAZA PRAC'!$E$4:$E$61,MATCH($D216,'BAZA PRAC'!$D$4:$D$61,0)),"")))</f>
        <v/>
      </c>
      <c r="F216" s="22" t="n"/>
      <c r="G216" s="23" t="n"/>
      <c r="H216" s="23" t="n"/>
      <c r="I216" s="23" t="n"/>
      <c r="J216" s="28">
        <f>IF($D216="","",N(G216)+N(H216)+N(I216))</f>
        <v/>
      </c>
      <c r="K216" s="28">
        <f>IF($D216="","",N(F216)*J216)</f>
        <v/>
      </c>
      <c r="L216" s="25" t="n"/>
      <c r="M216" s="28">
        <f>IF($D216="","",K216*(1-N(L216)))</f>
        <v/>
      </c>
      <c r="N216" s="21" t="n"/>
      <c r="P216" s="26">
        <f>IFERROR(VLOOKUP($C216,USTAWIENIA!$E$2:$H$8,3,FALSE),4)</f>
        <v/>
      </c>
      <c r="Q216" s="26">
        <f>IFERROR(VLOOKUP($C216,USTAWIENIA!$E$2:$H$8,4,FALSE),58)</f>
        <v/>
      </c>
      <c r="R216" s="26">
        <f>IF(1&lt;=$Q216,INDEX('BAZA PRAC'!$D$4:$D$61,$P216-4+1),"")</f>
        <v/>
      </c>
      <c r="S216" s="26">
        <f>IF(2&lt;=$Q216,INDEX('BAZA PRAC'!$D$4:$D$61,$P216-4+2),"")</f>
        <v/>
      </c>
      <c r="T216" s="26">
        <f>IF(3&lt;=$Q216,INDEX('BAZA PRAC'!$D$4:$D$61,$P216-4+3),"")</f>
        <v/>
      </c>
      <c r="U216" s="26">
        <f>IF(4&lt;=$Q216,INDEX('BAZA PRAC'!$D$4:$D$61,$P216-4+4),"")</f>
        <v/>
      </c>
      <c r="V216" s="26">
        <f>IF(5&lt;=$Q216,INDEX('BAZA PRAC'!$D$4:$D$61,$P216-4+5),"")</f>
        <v/>
      </c>
      <c r="W216" s="26">
        <f>IF(6&lt;=$Q216,INDEX('BAZA PRAC'!$D$4:$D$61,$P216-4+6),"")</f>
        <v/>
      </c>
      <c r="X216" s="26">
        <f>IF(7&lt;=$Q216,INDEX('BAZA PRAC'!$D$4:$D$61,$P216-4+7),"")</f>
        <v/>
      </c>
      <c r="Y216" s="26">
        <f>IF(8&lt;=$Q216,INDEX('BAZA PRAC'!$D$4:$D$61,$P216-4+8),"")</f>
        <v/>
      </c>
      <c r="Z216" s="26">
        <f>IF(9&lt;=$Q216,INDEX('BAZA PRAC'!$D$4:$D$61,$P216-4+9),"")</f>
        <v/>
      </c>
      <c r="AA216" s="26">
        <f>IF(10&lt;=$Q216,INDEX('BAZA PRAC'!$D$4:$D$61,$P216-4+10),"")</f>
        <v/>
      </c>
      <c r="AB216" s="26">
        <f>IF(11&lt;=$Q216,INDEX('BAZA PRAC'!$D$4:$D$61,$P216-4+11),"")</f>
        <v/>
      </c>
      <c r="AC216" s="26">
        <f>IF(12&lt;=$Q216,INDEX('BAZA PRAC'!$D$4:$D$61,$P216-4+12),"")</f>
        <v/>
      </c>
      <c r="AD216" s="26">
        <f>IF(13&lt;=$Q216,INDEX('BAZA PRAC'!$D$4:$D$61,$P216-4+13),"")</f>
        <v/>
      </c>
      <c r="AE216" s="26">
        <f>IF(14&lt;=$Q216,INDEX('BAZA PRAC'!$D$4:$D$61,$P216-4+14),"")</f>
        <v/>
      </c>
      <c r="AF216" s="26">
        <f>IF(15&lt;=$Q216,INDEX('BAZA PRAC'!$D$4:$D$61,$P216-4+15),"")</f>
        <v/>
      </c>
      <c r="AG216" s="26">
        <f>IF(16&lt;=$Q216,INDEX('BAZA PRAC'!$D$4:$D$61,$P216-4+16),"")</f>
        <v/>
      </c>
      <c r="AH216" s="26">
        <f>IF(17&lt;=$Q216,INDEX('BAZA PRAC'!$D$4:$D$61,$P216-4+17),"")</f>
        <v/>
      </c>
      <c r="AI216" s="26">
        <f>IF(18&lt;=$Q216,INDEX('BAZA PRAC'!$D$4:$D$61,$P216-4+18),"")</f>
        <v/>
      </c>
      <c r="AJ216" s="26">
        <f>IF(19&lt;=$Q216,INDEX('BAZA PRAC'!$D$4:$D$61,$P216-4+19),"")</f>
        <v/>
      </c>
      <c r="AK216" s="26">
        <f>IF(20&lt;=$Q216,INDEX('BAZA PRAC'!$D$4:$D$61,$P216-4+20),"")</f>
        <v/>
      </c>
      <c r="AL216" s="26">
        <f>IF(21&lt;=$Q216,INDEX('BAZA PRAC'!$D$4:$D$61,$P216-4+21),"")</f>
        <v/>
      </c>
      <c r="AM216" s="26">
        <f>IF(22&lt;=$Q216,INDEX('BAZA PRAC'!$D$4:$D$61,$P216-4+22),"")</f>
        <v/>
      </c>
      <c r="AN216" s="26">
        <f>IF(23&lt;=$Q216,INDEX('BAZA PRAC'!$D$4:$D$61,$P216-4+23),"")</f>
        <v/>
      </c>
      <c r="AO216" s="26">
        <f>IF(24&lt;=$Q216,INDEX('BAZA PRAC'!$D$4:$D$61,$P216-4+24),"")</f>
        <v/>
      </c>
      <c r="AP216" s="26">
        <f>IF(25&lt;=$Q216,INDEX('BAZA PRAC'!$D$4:$D$61,$P216-4+25),"")</f>
        <v/>
      </c>
      <c r="AQ216" s="26">
        <f>IF(26&lt;=$Q216,INDEX('BAZA PRAC'!$D$4:$D$61,$P216-4+26),"")</f>
        <v/>
      </c>
      <c r="AR216" s="26">
        <f>IF(27&lt;=$Q216,INDEX('BAZA PRAC'!$D$4:$D$61,$P216-4+27),"")</f>
        <v/>
      </c>
      <c r="AS216" s="26">
        <f>IF(28&lt;=$Q216,INDEX('BAZA PRAC'!$D$4:$D$61,$P216-4+28),"")</f>
        <v/>
      </c>
      <c r="AT216" s="26">
        <f>IF(29&lt;=$Q216,INDEX('BAZA PRAC'!$D$4:$D$61,$P216-4+29),"")</f>
        <v/>
      </c>
      <c r="AU216" s="26">
        <f>IF(30&lt;=$Q216,INDEX('BAZA PRAC'!$D$4:$D$61,$P216-4+30),"")</f>
        <v/>
      </c>
      <c r="AV216" s="26">
        <f>IF(31&lt;=$Q216,INDEX('BAZA PRAC'!$D$4:$D$61,$P216-4+31),"")</f>
        <v/>
      </c>
      <c r="AW216" s="26">
        <f>IF(32&lt;=$Q216,INDEX('BAZA PRAC'!$D$4:$D$61,$P216-4+32),"")</f>
        <v/>
      </c>
      <c r="AX216" s="26">
        <f>IF(33&lt;=$Q216,INDEX('BAZA PRAC'!$D$4:$D$61,$P216-4+33),"")</f>
        <v/>
      </c>
      <c r="AY216" s="26">
        <f>IF(34&lt;=$Q216,INDEX('BAZA PRAC'!$D$4:$D$61,$P216-4+34),"")</f>
        <v/>
      </c>
      <c r="AZ216" s="26">
        <f>IF(35&lt;=$Q216,INDEX('BAZA PRAC'!$D$4:$D$61,$P216-4+35),"")</f>
        <v/>
      </c>
      <c r="BA216" s="26">
        <f>IF(36&lt;=$Q216,INDEX('BAZA PRAC'!$D$4:$D$61,$P216-4+36),"")</f>
        <v/>
      </c>
      <c r="BB216" s="26">
        <f>IF(37&lt;=$Q216,INDEX('BAZA PRAC'!$D$4:$D$61,$P216-4+37),"")</f>
        <v/>
      </c>
      <c r="BC216" s="26">
        <f>IF(38&lt;=$Q216,INDEX('BAZA PRAC'!$D$4:$D$61,$P216-4+38),"")</f>
        <v/>
      </c>
      <c r="BD216" s="26">
        <f>IF(39&lt;=$Q216,INDEX('BAZA PRAC'!$D$4:$D$61,$P216-4+39),"")</f>
        <v/>
      </c>
      <c r="BE216" s="26">
        <f>IF(40&lt;=$Q216,INDEX('BAZA PRAC'!$D$4:$D$61,$P216-4+40),"")</f>
        <v/>
      </c>
      <c r="BF216" s="26">
        <f>IF(41&lt;=$Q216,INDEX('BAZA PRAC'!$D$4:$D$61,$P216-4+41),"")</f>
        <v/>
      </c>
      <c r="BG216" s="26">
        <f>IF(42&lt;=$Q216,INDEX('BAZA PRAC'!$D$4:$D$61,$P216-4+42),"")</f>
        <v/>
      </c>
      <c r="BH216" s="26">
        <f>IF(43&lt;=$Q216,INDEX('BAZA PRAC'!$D$4:$D$61,$P216-4+43),"")</f>
        <v/>
      </c>
      <c r="BI216" s="26">
        <f>IF(44&lt;=$Q216,INDEX('BAZA PRAC'!$D$4:$D$61,$P216-4+44),"")</f>
        <v/>
      </c>
      <c r="BJ216" s="26">
        <f>IF(45&lt;=$Q216,INDEX('BAZA PRAC'!$D$4:$D$61,$P216-4+45),"")</f>
        <v/>
      </c>
      <c r="BK216" s="26">
        <f>IF(46&lt;=$Q216,INDEX('BAZA PRAC'!$D$4:$D$61,$P216-4+46),"")</f>
        <v/>
      </c>
      <c r="BL216" s="26">
        <f>IF(47&lt;=$Q216,INDEX('BAZA PRAC'!$D$4:$D$61,$P216-4+47),"")</f>
        <v/>
      </c>
      <c r="BM216" s="26">
        <f>IF(48&lt;=$Q216,INDEX('BAZA PRAC'!$D$4:$D$61,$P216-4+48),"")</f>
        <v/>
      </c>
      <c r="BN216" s="26">
        <f>IF(49&lt;=$Q216,INDEX('BAZA PRAC'!$D$4:$D$61,$P216-4+49),"")</f>
        <v/>
      </c>
      <c r="BO216" s="26">
        <f>IF(50&lt;=$Q216,INDEX('BAZA PRAC'!$D$4:$D$61,$P216-4+50),"")</f>
        <v/>
      </c>
      <c r="BP216" s="26">
        <f>IF(51&lt;=$Q216,INDEX('BAZA PRAC'!$D$4:$D$61,$P216-4+51),"")</f>
        <v/>
      </c>
      <c r="BQ216" s="26">
        <f>IF(52&lt;=$Q216,INDEX('BAZA PRAC'!$D$4:$D$61,$P216-4+52),"")</f>
        <v/>
      </c>
      <c r="BR216" s="26">
        <f>IF(53&lt;=$Q216,INDEX('BAZA PRAC'!$D$4:$D$61,$P216-4+53),"")</f>
        <v/>
      </c>
      <c r="BS216" s="26">
        <f>IF(54&lt;=$Q216,INDEX('BAZA PRAC'!$D$4:$D$61,$P216-4+54),"")</f>
        <v/>
      </c>
      <c r="BT216" s="26">
        <f>IF(55&lt;=$Q216,INDEX('BAZA PRAC'!$D$4:$D$61,$P216-4+55),"")</f>
        <v/>
      </c>
      <c r="BU216" s="26">
        <f>IF(56&lt;=$Q216,INDEX('BAZA PRAC'!$D$4:$D$61,$P216-4+56),"")</f>
        <v/>
      </c>
      <c r="BV216" s="26">
        <f>IF(57&lt;=$Q216,INDEX('BAZA PRAC'!$D$4:$D$61,$P216-4+57),"")</f>
        <v/>
      </c>
      <c r="BW216" s="26">
        <f>IF(58&lt;=$Q216,INDEX('BAZA PRAC'!$D$4:$D$61,$P216-4+58),"")</f>
        <v/>
      </c>
      <c r="BX216" s="20" t="n"/>
      <c r="BY216" s="20" t="n"/>
    </row>
    <row r="217">
      <c r="A217" s="19">
        <f>IF($D217="","",COUNTA($D$11:$D217))</f>
        <v/>
      </c>
      <c r="B217" s="19">
        <f>IF($BX217&lt;&gt;"",$BX217,IF($D217="","",IFERROR(INDEX('BAZA PRAC'!$A$4:$A$61,MATCH($D217,'BAZA PRAC'!$D$4:$D$61,0)),"")))</f>
        <v/>
      </c>
      <c r="C217" s="20" t="n"/>
      <c r="D217" s="21" t="n"/>
      <c r="E217" s="19">
        <f>IF($BY217&lt;&gt;"",$BY217,IF($D217="","",IFERROR(INDEX('BAZA PRAC'!$E$4:$E$61,MATCH($D217,'BAZA PRAC'!$D$4:$D$61,0)),"")))</f>
        <v/>
      </c>
      <c r="F217" s="22" t="n"/>
      <c r="G217" s="23" t="n"/>
      <c r="H217" s="23" t="n"/>
      <c r="I217" s="23" t="n"/>
      <c r="J217" s="24">
        <f>IF($D217="","",N(G217)+N(H217)+N(I217))</f>
        <v/>
      </c>
      <c r="K217" s="24">
        <f>IF($D217="","",N(F217)*J217)</f>
        <v/>
      </c>
      <c r="L217" s="25" t="n"/>
      <c r="M217" s="24">
        <f>IF($D217="","",K217*(1-N(L217)))</f>
        <v/>
      </c>
      <c r="N217" s="21" t="n"/>
      <c r="P217" s="26">
        <f>IFERROR(VLOOKUP($C217,USTAWIENIA!$E$2:$H$8,3,FALSE),4)</f>
        <v/>
      </c>
      <c r="Q217" s="26">
        <f>IFERROR(VLOOKUP($C217,USTAWIENIA!$E$2:$H$8,4,FALSE),58)</f>
        <v/>
      </c>
      <c r="R217" s="26">
        <f>IF(1&lt;=$Q217,INDEX('BAZA PRAC'!$D$4:$D$61,$P217-4+1),"")</f>
        <v/>
      </c>
      <c r="S217" s="26">
        <f>IF(2&lt;=$Q217,INDEX('BAZA PRAC'!$D$4:$D$61,$P217-4+2),"")</f>
        <v/>
      </c>
      <c r="T217" s="26">
        <f>IF(3&lt;=$Q217,INDEX('BAZA PRAC'!$D$4:$D$61,$P217-4+3),"")</f>
        <v/>
      </c>
      <c r="U217" s="26">
        <f>IF(4&lt;=$Q217,INDEX('BAZA PRAC'!$D$4:$D$61,$P217-4+4),"")</f>
        <v/>
      </c>
      <c r="V217" s="26">
        <f>IF(5&lt;=$Q217,INDEX('BAZA PRAC'!$D$4:$D$61,$P217-4+5),"")</f>
        <v/>
      </c>
      <c r="W217" s="26">
        <f>IF(6&lt;=$Q217,INDEX('BAZA PRAC'!$D$4:$D$61,$P217-4+6),"")</f>
        <v/>
      </c>
      <c r="X217" s="26">
        <f>IF(7&lt;=$Q217,INDEX('BAZA PRAC'!$D$4:$D$61,$P217-4+7),"")</f>
        <v/>
      </c>
      <c r="Y217" s="26">
        <f>IF(8&lt;=$Q217,INDEX('BAZA PRAC'!$D$4:$D$61,$P217-4+8),"")</f>
        <v/>
      </c>
      <c r="Z217" s="26">
        <f>IF(9&lt;=$Q217,INDEX('BAZA PRAC'!$D$4:$D$61,$P217-4+9),"")</f>
        <v/>
      </c>
      <c r="AA217" s="26">
        <f>IF(10&lt;=$Q217,INDEX('BAZA PRAC'!$D$4:$D$61,$P217-4+10),"")</f>
        <v/>
      </c>
      <c r="AB217" s="26">
        <f>IF(11&lt;=$Q217,INDEX('BAZA PRAC'!$D$4:$D$61,$P217-4+11),"")</f>
        <v/>
      </c>
      <c r="AC217" s="26">
        <f>IF(12&lt;=$Q217,INDEX('BAZA PRAC'!$D$4:$D$61,$P217-4+12),"")</f>
        <v/>
      </c>
      <c r="AD217" s="26">
        <f>IF(13&lt;=$Q217,INDEX('BAZA PRAC'!$D$4:$D$61,$P217-4+13),"")</f>
        <v/>
      </c>
      <c r="AE217" s="26">
        <f>IF(14&lt;=$Q217,INDEX('BAZA PRAC'!$D$4:$D$61,$P217-4+14),"")</f>
        <v/>
      </c>
      <c r="AF217" s="26">
        <f>IF(15&lt;=$Q217,INDEX('BAZA PRAC'!$D$4:$D$61,$P217-4+15),"")</f>
        <v/>
      </c>
      <c r="AG217" s="26">
        <f>IF(16&lt;=$Q217,INDEX('BAZA PRAC'!$D$4:$D$61,$P217-4+16),"")</f>
        <v/>
      </c>
      <c r="AH217" s="26">
        <f>IF(17&lt;=$Q217,INDEX('BAZA PRAC'!$D$4:$D$61,$P217-4+17),"")</f>
        <v/>
      </c>
      <c r="AI217" s="26">
        <f>IF(18&lt;=$Q217,INDEX('BAZA PRAC'!$D$4:$D$61,$P217-4+18),"")</f>
        <v/>
      </c>
      <c r="AJ217" s="26">
        <f>IF(19&lt;=$Q217,INDEX('BAZA PRAC'!$D$4:$D$61,$P217-4+19),"")</f>
        <v/>
      </c>
      <c r="AK217" s="26">
        <f>IF(20&lt;=$Q217,INDEX('BAZA PRAC'!$D$4:$D$61,$P217-4+20),"")</f>
        <v/>
      </c>
      <c r="AL217" s="26">
        <f>IF(21&lt;=$Q217,INDEX('BAZA PRAC'!$D$4:$D$61,$P217-4+21),"")</f>
        <v/>
      </c>
      <c r="AM217" s="26">
        <f>IF(22&lt;=$Q217,INDEX('BAZA PRAC'!$D$4:$D$61,$P217-4+22),"")</f>
        <v/>
      </c>
      <c r="AN217" s="26">
        <f>IF(23&lt;=$Q217,INDEX('BAZA PRAC'!$D$4:$D$61,$P217-4+23),"")</f>
        <v/>
      </c>
      <c r="AO217" s="26">
        <f>IF(24&lt;=$Q217,INDEX('BAZA PRAC'!$D$4:$D$61,$P217-4+24),"")</f>
        <v/>
      </c>
      <c r="AP217" s="26">
        <f>IF(25&lt;=$Q217,INDEX('BAZA PRAC'!$D$4:$D$61,$P217-4+25),"")</f>
        <v/>
      </c>
      <c r="AQ217" s="26">
        <f>IF(26&lt;=$Q217,INDEX('BAZA PRAC'!$D$4:$D$61,$P217-4+26),"")</f>
        <v/>
      </c>
      <c r="AR217" s="26">
        <f>IF(27&lt;=$Q217,INDEX('BAZA PRAC'!$D$4:$D$61,$P217-4+27),"")</f>
        <v/>
      </c>
      <c r="AS217" s="26">
        <f>IF(28&lt;=$Q217,INDEX('BAZA PRAC'!$D$4:$D$61,$P217-4+28),"")</f>
        <v/>
      </c>
      <c r="AT217" s="26">
        <f>IF(29&lt;=$Q217,INDEX('BAZA PRAC'!$D$4:$D$61,$P217-4+29),"")</f>
        <v/>
      </c>
      <c r="AU217" s="26">
        <f>IF(30&lt;=$Q217,INDEX('BAZA PRAC'!$D$4:$D$61,$P217-4+30),"")</f>
        <v/>
      </c>
      <c r="AV217" s="26">
        <f>IF(31&lt;=$Q217,INDEX('BAZA PRAC'!$D$4:$D$61,$P217-4+31),"")</f>
        <v/>
      </c>
      <c r="AW217" s="26">
        <f>IF(32&lt;=$Q217,INDEX('BAZA PRAC'!$D$4:$D$61,$P217-4+32),"")</f>
        <v/>
      </c>
      <c r="AX217" s="26">
        <f>IF(33&lt;=$Q217,INDEX('BAZA PRAC'!$D$4:$D$61,$P217-4+33),"")</f>
        <v/>
      </c>
      <c r="AY217" s="26">
        <f>IF(34&lt;=$Q217,INDEX('BAZA PRAC'!$D$4:$D$61,$P217-4+34),"")</f>
        <v/>
      </c>
      <c r="AZ217" s="26">
        <f>IF(35&lt;=$Q217,INDEX('BAZA PRAC'!$D$4:$D$61,$P217-4+35),"")</f>
        <v/>
      </c>
      <c r="BA217" s="26">
        <f>IF(36&lt;=$Q217,INDEX('BAZA PRAC'!$D$4:$D$61,$P217-4+36),"")</f>
        <v/>
      </c>
      <c r="BB217" s="26">
        <f>IF(37&lt;=$Q217,INDEX('BAZA PRAC'!$D$4:$D$61,$P217-4+37),"")</f>
        <v/>
      </c>
      <c r="BC217" s="26">
        <f>IF(38&lt;=$Q217,INDEX('BAZA PRAC'!$D$4:$D$61,$P217-4+38),"")</f>
        <v/>
      </c>
      <c r="BD217" s="26">
        <f>IF(39&lt;=$Q217,INDEX('BAZA PRAC'!$D$4:$D$61,$P217-4+39),"")</f>
        <v/>
      </c>
      <c r="BE217" s="26">
        <f>IF(40&lt;=$Q217,INDEX('BAZA PRAC'!$D$4:$D$61,$P217-4+40),"")</f>
        <v/>
      </c>
      <c r="BF217" s="26">
        <f>IF(41&lt;=$Q217,INDEX('BAZA PRAC'!$D$4:$D$61,$P217-4+41),"")</f>
        <v/>
      </c>
      <c r="BG217" s="26">
        <f>IF(42&lt;=$Q217,INDEX('BAZA PRAC'!$D$4:$D$61,$P217-4+42),"")</f>
        <v/>
      </c>
      <c r="BH217" s="26">
        <f>IF(43&lt;=$Q217,INDEX('BAZA PRAC'!$D$4:$D$61,$P217-4+43),"")</f>
        <v/>
      </c>
      <c r="BI217" s="26">
        <f>IF(44&lt;=$Q217,INDEX('BAZA PRAC'!$D$4:$D$61,$P217-4+44),"")</f>
        <v/>
      </c>
      <c r="BJ217" s="26">
        <f>IF(45&lt;=$Q217,INDEX('BAZA PRAC'!$D$4:$D$61,$P217-4+45),"")</f>
        <v/>
      </c>
      <c r="BK217" s="26">
        <f>IF(46&lt;=$Q217,INDEX('BAZA PRAC'!$D$4:$D$61,$P217-4+46),"")</f>
        <v/>
      </c>
      <c r="BL217" s="26">
        <f>IF(47&lt;=$Q217,INDEX('BAZA PRAC'!$D$4:$D$61,$P217-4+47),"")</f>
        <v/>
      </c>
      <c r="BM217" s="26">
        <f>IF(48&lt;=$Q217,INDEX('BAZA PRAC'!$D$4:$D$61,$P217-4+48),"")</f>
        <v/>
      </c>
      <c r="BN217" s="26">
        <f>IF(49&lt;=$Q217,INDEX('BAZA PRAC'!$D$4:$D$61,$P217-4+49),"")</f>
        <v/>
      </c>
      <c r="BO217" s="26">
        <f>IF(50&lt;=$Q217,INDEX('BAZA PRAC'!$D$4:$D$61,$P217-4+50),"")</f>
        <v/>
      </c>
      <c r="BP217" s="26">
        <f>IF(51&lt;=$Q217,INDEX('BAZA PRAC'!$D$4:$D$61,$P217-4+51),"")</f>
        <v/>
      </c>
      <c r="BQ217" s="26">
        <f>IF(52&lt;=$Q217,INDEX('BAZA PRAC'!$D$4:$D$61,$P217-4+52),"")</f>
        <v/>
      </c>
      <c r="BR217" s="26">
        <f>IF(53&lt;=$Q217,INDEX('BAZA PRAC'!$D$4:$D$61,$P217-4+53),"")</f>
        <v/>
      </c>
      <c r="BS217" s="26">
        <f>IF(54&lt;=$Q217,INDEX('BAZA PRAC'!$D$4:$D$61,$P217-4+54),"")</f>
        <v/>
      </c>
      <c r="BT217" s="26">
        <f>IF(55&lt;=$Q217,INDEX('BAZA PRAC'!$D$4:$D$61,$P217-4+55),"")</f>
        <v/>
      </c>
      <c r="BU217" s="26">
        <f>IF(56&lt;=$Q217,INDEX('BAZA PRAC'!$D$4:$D$61,$P217-4+56),"")</f>
        <v/>
      </c>
      <c r="BV217" s="26">
        <f>IF(57&lt;=$Q217,INDEX('BAZA PRAC'!$D$4:$D$61,$P217-4+57),"")</f>
        <v/>
      </c>
      <c r="BW217" s="26">
        <f>IF(58&lt;=$Q217,INDEX('BAZA PRAC'!$D$4:$D$61,$P217-4+58),"")</f>
        <v/>
      </c>
      <c r="BX217" s="20" t="n"/>
      <c r="BY217" s="20" t="n"/>
    </row>
    <row r="218">
      <c r="A218" s="27">
        <f>IF($D218="","",COUNTA($D$11:$D218))</f>
        <v/>
      </c>
      <c r="B218" s="27">
        <f>IF($BX218&lt;&gt;"",$BX218,IF($D218="","",IFERROR(INDEX('BAZA PRAC'!$A$4:$A$61,MATCH($D218,'BAZA PRAC'!$D$4:$D$61,0)),"")))</f>
        <v/>
      </c>
      <c r="C218" s="20" t="n"/>
      <c r="D218" s="21" t="n"/>
      <c r="E218" s="27">
        <f>IF($BY218&lt;&gt;"",$BY218,IF($D218="","",IFERROR(INDEX('BAZA PRAC'!$E$4:$E$61,MATCH($D218,'BAZA PRAC'!$D$4:$D$61,0)),"")))</f>
        <v/>
      </c>
      <c r="F218" s="22" t="n"/>
      <c r="G218" s="23" t="n"/>
      <c r="H218" s="23" t="n"/>
      <c r="I218" s="23" t="n"/>
      <c r="J218" s="28">
        <f>IF($D218="","",N(G218)+N(H218)+N(I218))</f>
        <v/>
      </c>
      <c r="K218" s="28">
        <f>IF($D218="","",N(F218)*J218)</f>
        <v/>
      </c>
      <c r="L218" s="25" t="n"/>
      <c r="M218" s="28">
        <f>IF($D218="","",K218*(1-N(L218)))</f>
        <v/>
      </c>
      <c r="N218" s="21" t="n"/>
      <c r="P218" s="26">
        <f>IFERROR(VLOOKUP($C218,USTAWIENIA!$E$2:$H$8,3,FALSE),4)</f>
        <v/>
      </c>
      <c r="Q218" s="26">
        <f>IFERROR(VLOOKUP($C218,USTAWIENIA!$E$2:$H$8,4,FALSE),58)</f>
        <v/>
      </c>
      <c r="R218" s="26">
        <f>IF(1&lt;=$Q218,INDEX('BAZA PRAC'!$D$4:$D$61,$P218-4+1),"")</f>
        <v/>
      </c>
      <c r="S218" s="26">
        <f>IF(2&lt;=$Q218,INDEX('BAZA PRAC'!$D$4:$D$61,$P218-4+2),"")</f>
        <v/>
      </c>
      <c r="T218" s="26">
        <f>IF(3&lt;=$Q218,INDEX('BAZA PRAC'!$D$4:$D$61,$P218-4+3),"")</f>
        <v/>
      </c>
      <c r="U218" s="26">
        <f>IF(4&lt;=$Q218,INDEX('BAZA PRAC'!$D$4:$D$61,$P218-4+4),"")</f>
        <v/>
      </c>
      <c r="V218" s="26">
        <f>IF(5&lt;=$Q218,INDEX('BAZA PRAC'!$D$4:$D$61,$P218-4+5),"")</f>
        <v/>
      </c>
      <c r="W218" s="26">
        <f>IF(6&lt;=$Q218,INDEX('BAZA PRAC'!$D$4:$D$61,$P218-4+6),"")</f>
        <v/>
      </c>
      <c r="X218" s="26">
        <f>IF(7&lt;=$Q218,INDEX('BAZA PRAC'!$D$4:$D$61,$P218-4+7),"")</f>
        <v/>
      </c>
      <c r="Y218" s="26">
        <f>IF(8&lt;=$Q218,INDEX('BAZA PRAC'!$D$4:$D$61,$P218-4+8),"")</f>
        <v/>
      </c>
      <c r="Z218" s="26">
        <f>IF(9&lt;=$Q218,INDEX('BAZA PRAC'!$D$4:$D$61,$P218-4+9),"")</f>
        <v/>
      </c>
      <c r="AA218" s="26">
        <f>IF(10&lt;=$Q218,INDEX('BAZA PRAC'!$D$4:$D$61,$P218-4+10),"")</f>
        <v/>
      </c>
      <c r="AB218" s="26">
        <f>IF(11&lt;=$Q218,INDEX('BAZA PRAC'!$D$4:$D$61,$P218-4+11),"")</f>
        <v/>
      </c>
      <c r="AC218" s="26">
        <f>IF(12&lt;=$Q218,INDEX('BAZA PRAC'!$D$4:$D$61,$P218-4+12),"")</f>
        <v/>
      </c>
      <c r="AD218" s="26">
        <f>IF(13&lt;=$Q218,INDEX('BAZA PRAC'!$D$4:$D$61,$P218-4+13),"")</f>
        <v/>
      </c>
      <c r="AE218" s="26">
        <f>IF(14&lt;=$Q218,INDEX('BAZA PRAC'!$D$4:$D$61,$P218-4+14),"")</f>
        <v/>
      </c>
      <c r="AF218" s="26">
        <f>IF(15&lt;=$Q218,INDEX('BAZA PRAC'!$D$4:$D$61,$P218-4+15),"")</f>
        <v/>
      </c>
      <c r="AG218" s="26">
        <f>IF(16&lt;=$Q218,INDEX('BAZA PRAC'!$D$4:$D$61,$P218-4+16),"")</f>
        <v/>
      </c>
      <c r="AH218" s="26">
        <f>IF(17&lt;=$Q218,INDEX('BAZA PRAC'!$D$4:$D$61,$P218-4+17),"")</f>
        <v/>
      </c>
      <c r="AI218" s="26">
        <f>IF(18&lt;=$Q218,INDEX('BAZA PRAC'!$D$4:$D$61,$P218-4+18),"")</f>
        <v/>
      </c>
      <c r="AJ218" s="26">
        <f>IF(19&lt;=$Q218,INDEX('BAZA PRAC'!$D$4:$D$61,$P218-4+19),"")</f>
        <v/>
      </c>
      <c r="AK218" s="26">
        <f>IF(20&lt;=$Q218,INDEX('BAZA PRAC'!$D$4:$D$61,$P218-4+20),"")</f>
        <v/>
      </c>
      <c r="AL218" s="26">
        <f>IF(21&lt;=$Q218,INDEX('BAZA PRAC'!$D$4:$D$61,$P218-4+21),"")</f>
        <v/>
      </c>
      <c r="AM218" s="26">
        <f>IF(22&lt;=$Q218,INDEX('BAZA PRAC'!$D$4:$D$61,$P218-4+22),"")</f>
        <v/>
      </c>
      <c r="AN218" s="26">
        <f>IF(23&lt;=$Q218,INDEX('BAZA PRAC'!$D$4:$D$61,$P218-4+23),"")</f>
        <v/>
      </c>
      <c r="AO218" s="26">
        <f>IF(24&lt;=$Q218,INDEX('BAZA PRAC'!$D$4:$D$61,$P218-4+24),"")</f>
        <v/>
      </c>
      <c r="AP218" s="26">
        <f>IF(25&lt;=$Q218,INDEX('BAZA PRAC'!$D$4:$D$61,$P218-4+25),"")</f>
        <v/>
      </c>
      <c r="AQ218" s="26">
        <f>IF(26&lt;=$Q218,INDEX('BAZA PRAC'!$D$4:$D$61,$P218-4+26),"")</f>
        <v/>
      </c>
      <c r="AR218" s="26">
        <f>IF(27&lt;=$Q218,INDEX('BAZA PRAC'!$D$4:$D$61,$P218-4+27),"")</f>
        <v/>
      </c>
      <c r="AS218" s="26">
        <f>IF(28&lt;=$Q218,INDEX('BAZA PRAC'!$D$4:$D$61,$P218-4+28),"")</f>
        <v/>
      </c>
      <c r="AT218" s="26">
        <f>IF(29&lt;=$Q218,INDEX('BAZA PRAC'!$D$4:$D$61,$P218-4+29),"")</f>
        <v/>
      </c>
      <c r="AU218" s="26">
        <f>IF(30&lt;=$Q218,INDEX('BAZA PRAC'!$D$4:$D$61,$P218-4+30),"")</f>
        <v/>
      </c>
      <c r="AV218" s="26">
        <f>IF(31&lt;=$Q218,INDEX('BAZA PRAC'!$D$4:$D$61,$P218-4+31),"")</f>
        <v/>
      </c>
      <c r="AW218" s="26">
        <f>IF(32&lt;=$Q218,INDEX('BAZA PRAC'!$D$4:$D$61,$P218-4+32),"")</f>
        <v/>
      </c>
      <c r="AX218" s="26">
        <f>IF(33&lt;=$Q218,INDEX('BAZA PRAC'!$D$4:$D$61,$P218-4+33),"")</f>
        <v/>
      </c>
      <c r="AY218" s="26">
        <f>IF(34&lt;=$Q218,INDEX('BAZA PRAC'!$D$4:$D$61,$P218-4+34),"")</f>
        <v/>
      </c>
      <c r="AZ218" s="26">
        <f>IF(35&lt;=$Q218,INDEX('BAZA PRAC'!$D$4:$D$61,$P218-4+35),"")</f>
        <v/>
      </c>
      <c r="BA218" s="26">
        <f>IF(36&lt;=$Q218,INDEX('BAZA PRAC'!$D$4:$D$61,$P218-4+36),"")</f>
        <v/>
      </c>
      <c r="BB218" s="26">
        <f>IF(37&lt;=$Q218,INDEX('BAZA PRAC'!$D$4:$D$61,$P218-4+37),"")</f>
        <v/>
      </c>
      <c r="BC218" s="26">
        <f>IF(38&lt;=$Q218,INDEX('BAZA PRAC'!$D$4:$D$61,$P218-4+38),"")</f>
        <v/>
      </c>
      <c r="BD218" s="26">
        <f>IF(39&lt;=$Q218,INDEX('BAZA PRAC'!$D$4:$D$61,$P218-4+39),"")</f>
        <v/>
      </c>
      <c r="BE218" s="26">
        <f>IF(40&lt;=$Q218,INDEX('BAZA PRAC'!$D$4:$D$61,$P218-4+40),"")</f>
        <v/>
      </c>
      <c r="BF218" s="26">
        <f>IF(41&lt;=$Q218,INDEX('BAZA PRAC'!$D$4:$D$61,$P218-4+41),"")</f>
        <v/>
      </c>
      <c r="BG218" s="26">
        <f>IF(42&lt;=$Q218,INDEX('BAZA PRAC'!$D$4:$D$61,$P218-4+42),"")</f>
        <v/>
      </c>
      <c r="BH218" s="26">
        <f>IF(43&lt;=$Q218,INDEX('BAZA PRAC'!$D$4:$D$61,$P218-4+43),"")</f>
        <v/>
      </c>
      <c r="BI218" s="26">
        <f>IF(44&lt;=$Q218,INDEX('BAZA PRAC'!$D$4:$D$61,$P218-4+44),"")</f>
        <v/>
      </c>
      <c r="BJ218" s="26">
        <f>IF(45&lt;=$Q218,INDEX('BAZA PRAC'!$D$4:$D$61,$P218-4+45),"")</f>
        <v/>
      </c>
      <c r="BK218" s="26">
        <f>IF(46&lt;=$Q218,INDEX('BAZA PRAC'!$D$4:$D$61,$P218-4+46),"")</f>
        <v/>
      </c>
      <c r="BL218" s="26">
        <f>IF(47&lt;=$Q218,INDEX('BAZA PRAC'!$D$4:$D$61,$P218-4+47),"")</f>
        <v/>
      </c>
      <c r="BM218" s="26">
        <f>IF(48&lt;=$Q218,INDEX('BAZA PRAC'!$D$4:$D$61,$P218-4+48),"")</f>
        <v/>
      </c>
      <c r="BN218" s="26">
        <f>IF(49&lt;=$Q218,INDEX('BAZA PRAC'!$D$4:$D$61,$P218-4+49),"")</f>
        <v/>
      </c>
      <c r="BO218" s="26">
        <f>IF(50&lt;=$Q218,INDEX('BAZA PRAC'!$D$4:$D$61,$P218-4+50),"")</f>
        <v/>
      </c>
      <c r="BP218" s="26">
        <f>IF(51&lt;=$Q218,INDEX('BAZA PRAC'!$D$4:$D$61,$P218-4+51),"")</f>
        <v/>
      </c>
      <c r="BQ218" s="26">
        <f>IF(52&lt;=$Q218,INDEX('BAZA PRAC'!$D$4:$D$61,$P218-4+52),"")</f>
        <v/>
      </c>
      <c r="BR218" s="26">
        <f>IF(53&lt;=$Q218,INDEX('BAZA PRAC'!$D$4:$D$61,$P218-4+53),"")</f>
        <v/>
      </c>
      <c r="BS218" s="26">
        <f>IF(54&lt;=$Q218,INDEX('BAZA PRAC'!$D$4:$D$61,$P218-4+54),"")</f>
        <v/>
      </c>
      <c r="BT218" s="26">
        <f>IF(55&lt;=$Q218,INDEX('BAZA PRAC'!$D$4:$D$61,$P218-4+55),"")</f>
        <v/>
      </c>
      <c r="BU218" s="26">
        <f>IF(56&lt;=$Q218,INDEX('BAZA PRAC'!$D$4:$D$61,$P218-4+56),"")</f>
        <v/>
      </c>
      <c r="BV218" s="26">
        <f>IF(57&lt;=$Q218,INDEX('BAZA PRAC'!$D$4:$D$61,$P218-4+57),"")</f>
        <v/>
      </c>
      <c r="BW218" s="26">
        <f>IF(58&lt;=$Q218,INDEX('BAZA PRAC'!$D$4:$D$61,$P218-4+58),"")</f>
        <v/>
      </c>
      <c r="BX218" s="20" t="n"/>
      <c r="BY218" s="20" t="n"/>
    </row>
    <row r="219">
      <c r="A219" s="19">
        <f>IF($D219="","",COUNTA($D$11:$D219))</f>
        <v/>
      </c>
      <c r="B219" s="19">
        <f>IF($BX219&lt;&gt;"",$BX219,IF($D219="","",IFERROR(INDEX('BAZA PRAC'!$A$4:$A$61,MATCH($D219,'BAZA PRAC'!$D$4:$D$61,0)),"")))</f>
        <v/>
      </c>
      <c r="C219" s="20" t="n"/>
      <c r="D219" s="21" t="n"/>
      <c r="E219" s="19">
        <f>IF($BY219&lt;&gt;"",$BY219,IF($D219="","",IFERROR(INDEX('BAZA PRAC'!$E$4:$E$61,MATCH($D219,'BAZA PRAC'!$D$4:$D$61,0)),"")))</f>
        <v/>
      </c>
      <c r="F219" s="22" t="n"/>
      <c r="G219" s="23" t="n"/>
      <c r="H219" s="23" t="n"/>
      <c r="I219" s="23" t="n"/>
      <c r="J219" s="24">
        <f>IF($D219="","",N(G219)+N(H219)+N(I219))</f>
        <v/>
      </c>
      <c r="K219" s="24">
        <f>IF($D219="","",N(F219)*J219)</f>
        <v/>
      </c>
      <c r="L219" s="25" t="n"/>
      <c r="M219" s="24">
        <f>IF($D219="","",K219*(1-N(L219)))</f>
        <v/>
      </c>
      <c r="N219" s="21" t="n"/>
      <c r="P219" s="26">
        <f>IFERROR(VLOOKUP($C219,USTAWIENIA!$E$2:$H$8,3,FALSE),4)</f>
        <v/>
      </c>
      <c r="Q219" s="26">
        <f>IFERROR(VLOOKUP($C219,USTAWIENIA!$E$2:$H$8,4,FALSE),58)</f>
        <v/>
      </c>
      <c r="R219" s="26">
        <f>IF(1&lt;=$Q219,INDEX('BAZA PRAC'!$D$4:$D$61,$P219-4+1),"")</f>
        <v/>
      </c>
      <c r="S219" s="26">
        <f>IF(2&lt;=$Q219,INDEX('BAZA PRAC'!$D$4:$D$61,$P219-4+2),"")</f>
        <v/>
      </c>
      <c r="T219" s="26">
        <f>IF(3&lt;=$Q219,INDEX('BAZA PRAC'!$D$4:$D$61,$P219-4+3),"")</f>
        <v/>
      </c>
      <c r="U219" s="26">
        <f>IF(4&lt;=$Q219,INDEX('BAZA PRAC'!$D$4:$D$61,$P219-4+4),"")</f>
        <v/>
      </c>
      <c r="V219" s="26">
        <f>IF(5&lt;=$Q219,INDEX('BAZA PRAC'!$D$4:$D$61,$P219-4+5),"")</f>
        <v/>
      </c>
      <c r="W219" s="26">
        <f>IF(6&lt;=$Q219,INDEX('BAZA PRAC'!$D$4:$D$61,$P219-4+6),"")</f>
        <v/>
      </c>
      <c r="X219" s="26">
        <f>IF(7&lt;=$Q219,INDEX('BAZA PRAC'!$D$4:$D$61,$P219-4+7),"")</f>
        <v/>
      </c>
      <c r="Y219" s="26">
        <f>IF(8&lt;=$Q219,INDEX('BAZA PRAC'!$D$4:$D$61,$P219-4+8),"")</f>
        <v/>
      </c>
      <c r="Z219" s="26">
        <f>IF(9&lt;=$Q219,INDEX('BAZA PRAC'!$D$4:$D$61,$P219-4+9),"")</f>
        <v/>
      </c>
      <c r="AA219" s="26">
        <f>IF(10&lt;=$Q219,INDEX('BAZA PRAC'!$D$4:$D$61,$P219-4+10),"")</f>
        <v/>
      </c>
      <c r="AB219" s="26">
        <f>IF(11&lt;=$Q219,INDEX('BAZA PRAC'!$D$4:$D$61,$P219-4+11),"")</f>
        <v/>
      </c>
      <c r="AC219" s="26">
        <f>IF(12&lt;=$Q219,INDEX('BAZA PRAC'!$D$4:$D$61,$P219-4+12),"")</f>
        <v/>
      </c>
      <c r="AD219" s="26">
        <f>IF(13&lt;=$Q219,INDEX('BAZA PRAC'!$D$4:$D$61,$P219-4+13),"")</f>
        <v/>
      </c>
      <c r="AE219" s="26">
        <f>IF(14&lt;=$Q219,INDEX('BAZA PRAC'!$D$4:$D$61,$P219-4+14),"")</f>
        <v/>
      </c>
      <c r="AF219" s="26">
        <f>IF(15&lt;=$Q219,INDEX('BAZA PRAC'!$D$4:$D$61,$P219-4+15),"")</f>
        <v/>
      </c>
      <c r="AG219" s="26">
        <f>IF(16&lt;=$Q219,INDEX('BAZA PRAC'!$D$4:$D$61,$P219-4+16),"")</f>
        <v/>
      </c>
      <c r="AH219" s="26">
        <f>IF(17&lt;=$Q219,INDEX('BAZA PRAC'!$D$4:$D$61,$P219-4+17),"")</f>
        <v/>
      </c>
      <c r="AI219" s="26">
        <f>IF(18&lt;=$Q219,INDEX('BAZA PRAC'!$D$4:$D$61,$P219-4+18),"")</f>
        <v/>
      </c>
      <c r="AJ219" s="26">
        <f>IF(19&lt;=$Q219,INDEX('BAZA PRAC'!$D$4:$D$61,$P219-4+19),"")</f>
        <v/>
      </c>
      <c r="AK219" s="26">
        <f>IF(20&lt;=$Q219,INDEX('BAZA PRAC'!$D$4:$D$61,$P219-4+20),"")</f>
        <v/>
      </c>
      <c r="AL219" s="26">
        <f>IF(21&lt;=$Q219,INDEX('BAZA PRAC'!$D$4:$D$61,$P219-4+21),"")</f>
        <v/>
      </c>
      <c r="AM219" s="26">
        <f>IF(22&lt;=$Q219,INDEX('BAZA PRAC'!$D$4:$D$61,$P219-4+22),"")</f>
        <v/>
      </c>
      <c r="AN219" s="26">
        <f>IF(23&lt;=$Q219,INDEX('BAZA PRAC'!$D$4:$D$61,$P219-4+23),"")</f>
        <v/>
      </c>
      <c r="AO219" s="26">
        <f>IF(24&lt;=$Q219,INDEX('BAZA PRAC'!$D$4:$D$61,$P219-4+24),"")</f>
        <v/>
      </c>
      <c r="AP219" s="26">
        <f>IF(25&lt;=$Q219,INDEX('BAZA PRAC'!$D$4:$D$61,$P219-4+25),"")</f>
        <v/>
      </c>
      <c r="AQ219" s="26">
        <f>IF(26&lt;=$Q219,INDEX('BAZA PRAC'!$D$4:$D$61,$P219-4+26),"")</f>
        <v/>
      </c>
      <c r="AR219" s="26">
        <f>IF(27&lt;=$Q219,INDEX('BAZA PRAC'!$D$4:$D$61,$P219-4+27),"")</f>
        <v/>
      </c>
      <c r="AS219" s="26">
        <f>IF(28&lt;=$Q219,INDEX('BAZA PRAC'!$D$4:$D$61,$P219-4+28),"")</f>
        <v/>
      </c>
      <c r="AT219" s="26">
        <f>IF(29&lt;=$Q219,INDEX('BAZA PRAC'!$D$4:$D$61,$P219-4+29),"")</f>
        <v/>
      </c>
      <c r="AU219" s="26">
        <f>IF(30&lt;=$Q219,INDEX('BAZA PRAC'!$D$4:$D$61,$P219-4+30),"")</f>
        <v/>
      </c>
      <c r="AV219" s="26">
        <f>IF(31&lt;=$Q219,INDEX('BAZA PRAC'!$D$4:$D$61,$P219-4+31),"")</f>
        <v/>
      </c>
      <c r="AW219" s="26">
        <f>IF(32&lt;=$Q219,INDEX('BAZA PRAC'!$D$4:$D$61,$P219-4+32),"")</f>
        <v/>
      </c>
      <c r="AX219" s="26">
        <f>IF(33&lt;=$Q219,INDEX('BAZA PRAC'!$D$4:$D$61,$P219-4+33),"")</f>
        <v/>
      </c>
      <c r="AY219" s="26">
        <f>IF(34&lt;=$Q219,INDEX('BAZA PRAC'!$D$4:$D$61,$P219-4+34),"")</f>
        <v/>
      </c>
      <c r="AZ219" s="26">
        <f>IF(35&lt;=$Q219,INDEX('BAZA PRAC'!$D$4:$D$61,$P219-4+35),"")</f>
        <v/>
      </c>
      <c r="BA219" s="26">
        <f>IF(36&lt;=$Q219,INDEX('BAZA PRAC'!$D$4:$D$61,$P219-4+36),"")</f>
        <v/>
      </c>
      <c r="BB219" s="26">
        <f>IF(37&lt;=$Q219,INDEX('BAZA PRAC'!$D$4:$D$61,$P219-4+37),"")</f>
        <v/>
      </c>
      <c r="BC219" s="26">
        <f>IF(38&lt;=$Q219,INDEX('BAZA PRAC'!$D$4:$D$61,$P219-4+38),"")</f>
        <v/>
      </c>
      <c r="BD219" s="26">
        <f>IF(39&lt;=$Q219,INDEX('BAZA PRAC'!$D$4:$D$61,$P219-4+39),"")</f>
        <v/>
      </c>
      <c r="BE219" s="26">
        <f>IF(40&lt;=$Q219,INDEX('BAZA PRAC'!$D$4:$D$61,$P219-4+40),"")</f>
        <v/>
      </c>
      <c r="BF219" s="26">
        <f>IF(41&lt;=$Q219,INDEX('BAZA PRAC'!$D$4:$D$61,$P219-4+41),"")</f>
        <v/>
      </c>
      <c r="BG219" s="26">
        <f>IF(42&lt;=$Q219,INDEX('BAZA PRAC'!$D$4:$D$61,$P219-4+42),"")</f>
        <v/>
      </c>
      <c r="BH219" s="26">
        <f>IF(43&lt;=$Q219,INDEX('BAZA PRAC'!$D$4:$D$61,$P219-4+43),"")</f>
        <v/>
      </c>
      <c r="BI219" s="26">
        <f>IF(44&lt;=$Q219,INDEX('BAZA PRAC'!$D$4:$D$61,$P219-4+44),"")</f>
        <v/>
      </c>
      <c r="BJ219" s="26">
        <f>IF(45&lt;=$Q219,INDEX('BAZA PRAC'!$D$4:$D$61,$P219-4+45),"")</f>
        <v/>
      </c>
      <c r="BK219" s="26">
        <f>IF(46&lt;=$Q219,INDEX('BAZA PRAC'!$D$4:$D$61,$P219-4+46),"")</f>
        <v/>
      </c>
      <c r="BL219" s="26">
        <f>IF(47&lt;=$Q219,INDEX('BAZA PRAC'!$D$4:$D$61,$P219-4+47),"")</f>
        <v/>
      </c>
      <c r="BM219" s="26">
        <f>IF(48&lt;=$Q219,INDEX('BAZA PRAC'!$D$4:$D$61,$P219-4+48),"")</f>
        <v/>
      </c>
      <c r="BN219" s="26">
        <f>IF(49&lt;=$Q219,INDEX('BAZA PRAC'!$D$4:$D$61,$P219-4+49),"")</f>
        <v/>
      </c>
      <c r="BO219" s="26">
        <f>IF(50&lt;=$Q219,INDEX('BAZA PRAC'!$D$4:$D$61,$P219-4+50),"")</f>
        <v/>
      </c>
      <c r="BP219" s="26">
        <f>IF(51&lt;=$Q219,INDEX('BAZA PRAC'!$D$4:$D$61,$P219-4+51),"")</f>
        <v/>
      </c>
      <c r="BQ219" s="26">
        <f>IF(52&lt;=$Q219,INDEX('BAZA PRAC'!$D$4:$D$61,$P219-4+52),"")</f>
        <v/>
      </c>
      <c r="BR219" s="26">
        <f>IF(53&lt;=$Q219,INDEX('BAZA PRAC'!$D$4:$D$61,$P219-4+53),"")</f>
        <v/>
      </c>
      <c r="BS219" s="26">
        <f>IF(54&lt;=$Q219,INDEX('BAZA PRAC'!$D$4:$D$61,$P219-4+54),"")</f>
        <v/>
      </c>
      <c r="BT219" s="26">
        <f>IF(55&lt;=$Q219,INDEX('BAZA PRAC'!$D$4:$D$61,$P219-4+55),"")</f>
        <v/>
      </c>
      <c r="BU219" s="26">
        <f>IF(56&lt;=$Q219,INDEX('BAZA PRAC'!$D$4:$D$61,$P219-4+56),"")</f>
        <v/>
      </c>
      <c r="BV219" s="26">
        <f>IF(57&lt;=$Q219,INDEX('BAZA PRAC'!$D$4:$D$61,$P219-4+57),"")</f>
        <v/>
      </c>
      <c r="BW219" s="26">
        <f>IF(58&lt;=$Q219,INDEX('BAZA PRAC'!$D$4:$D$61,$P219-4+58),"")</f>
        <v/>
      </c>
      <c r="BX219" s="20" t="n"/>
      <c r="BY219" s="20" t="n"/>
    </row>
    <row r="220">
      <c r="A220" s="27">
        <f>IF($D220="","",COUNTA($D$11:$D220))</f>
        <v/>
      </c>
      <c r="B220" s="27">
        <f>IF($BX220&lt;&gt;"",$BX220,IF($D220="","",IFERROR(INDEX('BAZA PRAC'!$A$4:$A$61,MATCH($D220,'BAZA PRAC'!$D$4:$D$61,0)),"")))</f>
        <v/>
      </c>
      <c r="C220" s="20" t="n"/>
      <c r="D220" s="21" t="n"/>
      <c r="E220" s="27">
        <f>IF($BY220&lt;&gt;"",$BY220,IF($D220="","",IFERROR(INDEX('BAZA PRAC'!$E$4:$E$61,MATCH($D220,'BAZA PRAC'!$D$4:$D$61,0)),"")))</f>
        <v/>
      </c>
      <c r="F220" s="22" t="n"/>
      <c r="G220" s="23" t="n"/>
      <c r="H220" s="23" t="n"/>
      <c r="I220" s="23" t="n"/>
      <c r="J220" s="28">
        <f>IF($D220="","",N(G220)+N(H220)+N(I220))</f>
        <v/>
      </c>
      <c r="K220" s="28">
        <f>IF($D220="","",N(F220)*J220)</f>
        <v/>
      </c>
      <c r="L220" s="25" t="n"/>
      <c r="M220" s="28">
        <f>IF($D220="","",K220*(1-N(L220)))</f>
        <v/>
      </c>
      <c r="N220" s="21" t="n"/>
      <c r="P220" s="26">
        <f>IFERROR(VLOOKUP($C220,USTAWIENIA!$E$2:$H$8,3,FALSE),4)</f>
        <v/>
      </c>
      <c r="Q220" s="26">
        <f>IFERROR(VLOOKUP($C220,USTAWIENIA!$E$2:$H$8,4,FALSE),58)</f>
        <v/>
      </c>
      <c r="R220" s="26">
        <f>IF(1&lt;=$Q220,INDEX('BAZA PRAC'!$D$4:$D$61,$P220-4+1),"")</f>
        <v/>
      </c>
      <c r="S220" s="26">
        <f>IF(2&lt;=$Q220,INDEX('BAZA PRAC'!$D$4:$D$61,$P220-4+2),"")</f>
        <v/>
      </c>
      <c r="T220" s="26">
        <f>IF(3&lt;=$Q220,INDEX('BAZA PRAC'!$D$4:$D$61,$P220-4+3),"")</f>
        <v/>
      </c>
      <c r="U220" s="26">
        <f>IF(4&lt;=$Q220,INDEX('BAZA PRAC'!$D$4:$D$61,$P220-4+4),"")</f>
        <v/>
      </c>
      <c r="V220" s="26">
        <f>IF(5&lt;=$Q220,INDEX('BAZA PRAC'!$D$4:$D$61,$P220-4+5),"")</f>
        <v/>
      </c>
      <c r="W220" s="26">
        <f>IF(6&lt;=$Q220,INDEX('BAZA PRAC'!$D$4:$D$61,$P220-4+6),"")</f>
        <v/>
      </c>
      <c r="X220" s="26">
        <f>IF(7&lt;=$Q220,INDEX('BAZA PRAC'!$D$4:$D$61,$P220-4+7),"")</f>
        <v/>
      </c>
      <c r="Y220" s="26">
        <f>IF(8&lt;=$Q220,INDEX('BAZA PRAC'!$D$4:$D$61,$P220-4+8),"")</f>
        <v/>
      </c>
      <c r="Z220" s="26">
        <f>IF(9&lt;=$Q220,INDEX('BAZA PRAC'!$D$4:$D$61,$P220-4+9),"")</f>
        <v/>
      </c>
      <c r="AA220" s="26">
        <f>IF(10&lt;=$Q220,INDEX('BAZA PRAC'!$D$4:$D$61,$P220-4+10),"")</f>
        <v/>
      </c>
      <c r="AB220" s="26">
        <f>IF(11&lt;=$Q220,INDEX('BAZA PRAC'!$D$4:$D$61,$P220-4+11),"")</f>
        <v/>
      </c>
      <c r="AC220" s="26">
        <f>IF(12&lt;=$Q220,INDEX('BAZA PRAC'!$D$4:$D$61,$P220-4+12),"")</f>
        <v/>
      </c>
      <c r="AD220" s="26">
        <f>IF(13&lt;=$Q220,INDEX('BAZA PRAC'!$D$4:$D$61,$P220-4+13),"")</f>
        <v/>
      </c>
      <c r="AE220" s="26">
        <f>IF(14&lt;=$Q220,INDEX('BAZA PRAC'!$D$4:$D$61,$P220-4+14),"")</f>
        <v/>
      </c>
      <c r="AF220" s="26">
        <f>IF(15&lt;=$Q220,INDEX('BAZA PRAC'!$D$4:$D$61,$P220-4+15),"")</f>
        <v/>
      </c>
      <c r="AG220" s="26">
        <f>IF(16&lt;=$Q220,INDEX('BAZA PRAC'!$D$4:$D$61,$P220-4+16),"")</f>
        <v/>
      </c>
      <c r="AH220" s="26">
        <f>IF(17&lt;=$Q220,INDEX('BAZA PRAC'!$D$4:$D$61,$P220-4+17),"")</f>
        <v/>
      </c>
      <c r="AI220" s="26">
        <f>IF(18&lt;=$Q220,INDEX('BAZA PRAC'!$D$4:$D$61,$P220-4+18),"")</f>
        <v/>
      </c>
      <c r="AJ220" s="26">
        <f>IF(19&lt;=$Q220,INDEX('BAZA PRAC'!$D$4:$D$61,$P220-4+19),"")</f>
        <v/>
      </c>
      <c r="AK220" s="26">
        <f>IF(20&lt;=$Q220,INDEX('BAZA PRAC'!$D$4:$D$61,$P220-4+20),"")</f>
        <v/>
      </c>
      <c r="AL220" s="26">
        <f>IF(21&lt;=$Q220,INDEX('BAZA PRAC'!$D$4:$D$61,$P220-4+21),"")</f>
        <v/>
      </c>
      <c r="AM220" s="26">
        <f>IF(22&lt;=$Q220,INDEX('BAZA PRAC'!$D$4:$D$61,$P220-4+22),"")</f>
        <v/>
      </c>
      <c r="AN220" s="26">
        <f>IF(23&lt;=$Q220,INDEX('BAZA PRAC'!$D$4:$D$61,$P220-4+23),"")</f>
        <v/>
      </c>
      <c r="AO220" s="26">
        <f>IF(24&lt;=$Q220,INDEX('BAZA PRAC'!$D$4:$D$61,$P220-4+24),"")</f>
        <v/>
      </c>
      <c r="AP220" s="26">
        <f>IF(25&lt;=$Q220,INDEX('BAZA PRAC'!$D$4:$D$61,$P220-4+25),"")</f>
        <v/>
      </c>
      <c r="AQ220" s="26">
        <f>IF(26&lt;=$Q220,INDEX('BAZA PRAC'!$D$4:$D$61,$P220-4+26),"")</f>
        <v/>
      </c>
      <c r="AR220" s="26">
        <f>IF(27&lt;=$Q220,INDEX('BAZA PRAC'!$D$4:$D$61,$P220-4+27),"")</f>
        <v/>
      </c>
      <c r="AS220" s="26">
        <f>IF(28&lt;=$Q220,INDEX('BAZA PRAC'!$D$4:$D$61,$P220-4+28),"")</f>
        <v/>
      </c>
      <c r="AT220" s="26">
        <f>IF(29&lt;=$Q220,INDEX('BAZA PRAC'!$D$4:$D$61,$P220-4+29),"")</f>
        <v/>
      </c>
      <c r="AU220" s="26">
        <f>IF(30&lt;=$Q220,INDEX('BAZA PRAC'!$D$4:$D$61,$P220-4+30),"")</f>
        <v/>
      </c>
      <c r="AV220" s="26">
        <f>IF(31&lt;=$Q220,INDEX('BAZA PRAC'!$D$4:$D$61,$P220-4+31),"")</f>
        <v/>
      </c>
      <c r="AW220" s="26">
        <f>IF(32&lt;=$Q220,INDEX('BAZA PRAC'!$D$4:$D$61,$P220-4+32),"")</f>
        <v/>
      </c>
      <c r="AX220" s="26">
        <f>IF(33&lt;=$Q220,INDEX('BAZA PRAC'!$D$4:$D$61,$P220-4+33),"")</f>
        <v/>
      </c>
      <c r="AY220" s="26">
        <f>IF(34&lt;=$Q220,INDEX('BAZA PRAC'!$D$4:$D$61,$P220-4+34),"")</f>
        <v/>
      </c>
      <c r="AZ220" s="26">
        <f>IF(35&lt;=$Q220,INDEX('BAZA PRAC'!$D$4:$D$61,$P220-4+35),"")</f>
        <v/>
      </c>
      <c r="BA220" s="26">
        <f>IF(36&lt;=$Q220,INDEX('BAZA PRAC'!$D$4:$D$61,$P220-4+36),"")</f>
        <v/>
      </c>
      <c r="BB220" s="26">
        <f>IF(37&lt;=$Q220,INDEX('BAZA PRAC'!$D$4:$D$61,$P220-4+37),"")</f>
        <v/>
      </c>
      <c r="BC220" s="26">
        <f>IF(38&lt;=$Q220,INDEX('BAZA PRAC'!$D$4:$D$61,$P220-4+38),"")</f>
        <v/>
      </c>
      <c r="BD220" s="26">
        <f>IF(39&lt;=$Q220,INDEX('BAZA PRAC'!$D$4:$D$61,$P220-4+39),"")</f>
        <v/>
      </c>
      <c r="BE220" s="26">
        <f>IF(40&lt;=$Q220,INDEX('BAZA PRAC'!$D$4:$D$61,$P220-4+40),"")</f>
        <v/>
      </c>
      <c r="BF220" s="26">
        <f>IF(41&lt;=$Q220,INDEX('BAZA PRAC'!$D$4:$D$61,$P220-4+41),"")</f>
        <v/>
      </c>
      <c r="BG220" s="26">
        <f>IF(42&lt;=$Q220,INDEX('BAZA PRAC'!$D$4:$D$61,$P220-4+42),"")</f>
        <v/>
      </c>
      <c r="BH220" s="26">
        <f>IF(43&lt;=$Q220,INDEX('BAZA PRAC'!$D$4:$D$61,$P220-4+43),"")</f>
        <v/>
      </c>
      <c r="BI220" s="26">
        <f>IF(44&lt;=$Q220,INDEX('BAZA PRAC'!$D$4:$D$61,$P220-4+44),"")</f>
        <v/>
      </c>
      <c r="BJ220" s="26">
        <f>IF(45&lt;=$Q220,INDEX('BAZA PRAC'!$D$4:$D$61,$P220-4+45),"")</f>
        <v/>
      </c>
      <c r="BK220" s="26">
        <f>IF(46&lt;=$Q220,INDEX('BAZA PRAC'!$D$4:$D$61,$P220-4+46),"")</f>
        <v/>
      </c>
      <c r="BL220" s="26">
        <f>IF(47&lt;=$Q220,INDEX('BAZA PRAC'!$D$4:$D$61,$P220-4+47),"")</f>
        <v/>
      </c>
      <c r="BM220" s="26">
        <f>IF(48&lt;=$Q220,INDEX('BAZA PRAC'!$D$4:$D$61,$P220-4+48),"")</f>
        <v/>
      </c>
      <c r="BN220" s="26">
        <f>IF(49&lt;=$Q220,INDEX('BAZA PRAC'!$D$4:$D$61,$P220-4+49),"")</f>
        <v/>
      </c>
      <c r="BO220" s="26">
        <f>IF(50&lt;=$Q220,INDEX('BAZA PRAC'!$D$4:$D$61,$P220-4+50),"")</f>
        <v/>
      </c>
      <c r="BP220" s="26">
        <f>IF(51&lt;=$Q220,INDEX('BAZA PRAC'!$D$4:$D$61,$P220-4+51),"")</f>
        <v/>
      </c>
      <c r="BQ220" s="26">
        <f>IF(52&lt;=$Q220,INDEX('BAZA PRAC'!$D$4:$D$61,$P220-4+52),"")</f>
        <v/>
      </c>
      <c r="BR220" s="26">
        <f>IF(53&lt;=$Q220,INDEX('BAZA PRAC'!$D$4:$D$61,$P220-4+53),"")</f>
        <v/>
      </c>
      <c r="BS220" s="26">
        <f>IF(54&lt;=$Q220,INDEX('BAZA PRAC'!$D$4:$D$61,$P220-4+54),"")</f>
        <v/>
      </c>
      <c r="BT220" s="26">
        <f>IF(55&lt;=$Q220,INDEX('BAZA PRAC'!$D$4:$D$61,$P220-4+55),"")</f>
        <v/>
      </c>
      <c r="BU220" s="26">
        <f>IF(56&lt;=$Q220,INDEX('BAZA PRAC'!$D$4:$D$61,$P220-4+56),"")</f>
        <v/>
      </c>
      <c r="BV220" s="26">
        <f>IF(57&lt;=$Q220,INDEX('BAZA PRAC'!$D$4:$D$61,$P220-4+57),"")</f>
        <v/>
      </c>
      <c r="BW220" s="26">
        <f>IF(58&lt;=$Q220,INDEX('BAZA PRAC'!$D$4:$D$61,$P220-4+58),"")</f>
        <v/>
      </c>
      <c r="BX220" s="20" t="n"/>
      <c r="BY220" s="20" t="n"/>
    </row>
    <row r="221">
      <c r="A221" s="19">
        <f>IF($D221="","",COUNTA($D$11:$D221))</f>
        <v/>
      </c>
      <c r="B221" s="19">
        <f>IF($BX221&lt;&gt;"",$BX221,IF($D221="","",IFERROR(INDEX('BAZA PRAC'!$A$4:$A$61,MATCH($D221,'BAZA PRAC'!$D$4:$D$61,0)),"")))</f>
        <v/>
      </c>
      <c r="C221" s="20" t="n"/>
      <c r="D221" s="21" t="n"/>
      <c r="E221" s="19">
        <f>IF($BY221&lt;&gt;"",$BY221,IF($D221="","",IFERROR(INDEX('BAZA PRAC'!$E$4:$E$61,MATCH($D221,'BAZA PRAC'!$D$4:$D$61,0)),"")))</f>
        <v/>
      </c>
      <c r="F221" s="22" t="n"/>
      <c r="G221" s="23" t="n"/>
      <c r="H221" s="23" t="n"/>
      <c r="I221" s="23" t="n"/>
      <c r="J221" s="24">
        <f>IF($D221="","",N(G221)+N(H221)+N(I221))</f>
        <v/>
      </c>
      <c r="K221" s="24">
        <f>IF($D221="","",N(F221)*J221)</f>
        <v/>
      </c>
      <c r="L221" s="25" t="n"/>
      <c r="M221" s="24">
        <f>IF($D221="","",K221*(1-N(L221)))</f>
        <v/>
      </c>
      <c r="N221" s="21" t="n"/>
      <c r="P221" s="26">
        <f>IFERROR(VLOOKUP($C221,USTAWIENIA!$E$2:$H$8,3,FALSE),4)</f>
        <v/>
      </c>
      <c r="Q221" s="26">
        <f>IFERROR(VLOOKUP($C221,USTAWIENIA!$E$2:$H$8,4,FALSE),58)</f>
        <v/>
      </c>
      <c r="R221" s="26">
        <f>IF(1&lt;=$Q221,INDEX('BAZA PRAC'!$D$4:$D$61,$P221-4+1),"")</f>
        <v/>
      </c>
      <c r="S221" s="26">
        <f>IF(2&lt;=$Q221,INDEX('BAZA PRAC'!$D$4:$D$61,$P221-4+2),"")</f>
        <v/>
      </c>
      <c r="T221" s="26">
        <f>IF(3&lt;=$Q221,INDEX('BAZA PRAC'!$D$4:$D$61,$P221-4+3),"")</f>
        <v/>
      </c>
      <c r="U221" s="26">
        <f>IF(4&lt;=$Q221,INDEX('BAZA PRAC'!$D$4:$D$61,$P221-4+4),"")</f>
        <v/>
      </c>
      <c r="V221" s="26">
        <f>IF(5&lt;=$Q221,INDEX('BAZA PRAC'!$D$4:$D$61,$P221-4+5),"")</f>
        <v/>
      </c>
      <c r="W221" s="26">
        <f>IF(6&lt;=$Q221,INDEX('BAZA PRAC'!$D$4:$D$61,$P221-4+6),"")</f>
        <v/>
      </c>
      <c r="X221" s="26">
        <f>IF(7&lt;=$Q221,INDEX('BAZA PRAC'!$D$4:$D$61,$P221-4+7),"")</f>
        <v/>
      </c>
      <c r="Y221" s="26">
        <f>IF(8&lt;=$Q221,INDEX('BAZA PRAC'!$D$4:$D$61,$P221-4+8),"")</f>
        <v/>
      </c>
      <c r="Z221" s="26">
        <f>IF(9&lt;=$Q221,INDEX('BAZA PRAC'!$D$4:$D$61,$P221-4+9),"")</f>
        <v/>
      </c>
      <c r="AA221" s="26">
        <f>IF(10&lt;=$Q221,INDEX('BAZA PRAC'!$D$4:$D$61,$P221-4+10),"")</f>
        <v/>
      </c>
      <c r="AB221" s="26">
        <f>IF(11&lt;=$Q221,INDEX('BAZA PRAC'!$D$4:$D$61,$P221-4+11),"")</f>
        <v/>
      </c>
      <c r="AC221" s="26">
        <f>IF(12&lt;=$Q221,INDEX('BAZA PRAC'!$D$4:$D$61,$P221-4+12),"")</f>
        <v/>
      </c>
      <c r="AD221" s="26">
        <f>IF(13&lt;=$Q221,INDEX('BAZA PRAC'!$D$4:$D$61,$P221-4+13),"")</f>
        <v/>
      </c>
      <c r="AE221" s="26">
        <f>IF(14&lt;=$Q221,INDEX('BAZA PRAC'!$D$4:$D$61,$P221-4+14),"")</f>
        <v/>
      </c>
      <c r="AF221" s="26">
        <f>IF(15&lt;=$Q221,INDEX('BAZA PRAC'!$D$4:$D$61,$P221-4+15),"")</f>
        <v/>
      </c>
      <c r="AG221" s="26">
        <f>IF(16&lt;=$Q221,INDEX('BAZA PRAC'!$D$4:$D$61,$P221-4+16),"")</f>
        <v/>
      </c>
      <c r="AH221" s="26">
        <f>IF(17&lt;=$Q221,INDEX('BAZA PRAC'!$D$4:$D$61,$P221-4+17),"")</f>
        <v/>
      </c>
      <c r="AI221" s="26">
        <f>IF(18&lt;=$Q221,INDEX('BAZA PRAC'!$D$4:$D$61,$P221-4+18),"")</f>
        <v/>
      </c>
      <c r="AJ221" s="26">
        <f>IF(19&lt;=$Q221,INDEX('BAZA PRAC'!$D$4:$D$61,$P221-4+19),"")</f>
        <v/>
      </c>
      <c r="AK221" s="26">
        <f>IF(20&lt;=$Q221,INDEX('BAZA PRAC'!$D$4:$D$61,$P221-4+20),"")</f>
        <v/>
      </c>
      <c r="AL221" s="26">
        <f>IF(21&lt;=$Q221,INDEX('BAZA PRAC'!$D$4:$D$61,$P221-4+21),"")</f>
        <v/>
      </c>
      <c r="AM221" s="26">
        <f>IF(22&lt;=$Q221,INDEX('BAZA PRAC'!$D$4:$D$61,$P221-4+22),"")</f>
        <v/>
      </c>
      <c r="AN221" s="26">
        <f>IF(23&lt;=$Q221,INDEX('BAZA PRAC'!$D$4:$D$61,$P221-4+23),"")</f>
        <v/>
      </c>
      <c r="AO221" s="26">
        <f>IF(24&lt;=$Q221,INDEX('BAZA PRAC'!$D$4:$D$61,$P221-4+24),"")</f>
        <v/>
      </c>
      <c r="AP221" s="26">
        <f>IF(25&lt;=$Q221,INDEX('BAZA PRAC'!$D$4:$D$61,$P221-4+25),"")</f>
        <v/>
      </c>
      <c r="AQ221" s="26">
        <f>IF(26&lt;=$Q221,INDEX('BAZA PRAC'!$D$4:$D$61,$P221-4+26),"")</f>
        <v/>
      </c>
      <c r="AR221" s="26">
        <f>IF(27&lt;=$Q221,INDEX('BAZA PRAC'!$D$4:$D$61,$P221-4+27),"")</f>
        <v/>
      </c>
      <c r="AS221" s="26">
        <f>IF(28&lt;=$Q221,INDEX('BAZA PRAC'!$D$4:$D$61,$P221-4+28),"")</f>
        <v/>
      </c>
      <c r="AT221" s="26">
        <f>IF(29&lt;=$Q221,INDEX('BAZA PRAC'!$D$4:$D$61,$P221-4+29),"")</f>
        <v/>
      </c>
      <c r="AU221" s="26">
        <f>IF(30&lt;=$Q221,INDEX('BAZA PRAC'!$D$4:$D$61,$P221-4+30),"")</f>
        <v/>
      </c>
      <c r="AV221" s="26">
        <f>IF(31&lt;=$Q221,INDEX('BAZA PRAC'!$D$4:$D$61,$P221-4+31),"")</f>
        <v/>
      </c>
      <c r="AW221" s="26">
        <f>IF(32&lt;=$Q221,INDEX('BAZA PRAC'!$D$4:$D$61,$P221-4+32),"")</f>
        <v/>
      </c>
      <c r="AX221" s="26">
        <f>IF(33&lt;=$Q221,INDEX('BAZA PRAC'!$D$4:$D$61,$P221-4+33),"")</f>
        <v/>
      </c>
      <c r="AY221" s="26">
        <f>IF(34&lt;=$Q221,INDEX('BAZA PRAC'!$D$4:$D$61,$P221-4+34),"")</f>
        <v/>
      </c>
      <c r="AZ221" s="26">
        <f>IF(35&lt;=$Q221,INDEX('BAZA PRAC'!$D$4:$D$61,$P221-4+35),"")</f>
        <v/>
      </c>
      <c r="BA221" s="26">
        <f>IF(36&lt;=$Q221,INDEX('BAZA PRAC'!$D$4:$D$61,$P221-4+36),"")</f>
        <v/>
      </c>
      <c r="BB221" s="26">
        <f>IF(37&lt;=$Q221,INDEX('BAZA PRAC'!$D$4:$D$61,$P221-4+37),"")</f>
        <v/>
      </c>
      <c r="BC221" s="26">
        <f>IF(38&lt;=$Q221,INDEX('BAZA PRAC'!$D$4:$D$61,$P221-4+38),"")</f>
        <v/>
      </c>
      <c r="BD221" s="26">
        <f>IF(39&lt;=$Q221,INDEX('BAZA PRAC'!$D$4:$D$61,$P221-4+39),"")</f>
        <v/>
      </c>
      <c r="BE221" s="26">
        <f>IF(40&lt;=$Q221,INDEX('BAZA PRAC'!$D$4:$D$61,$P221-4+40),"")</f>
        <v/>
      </c>
      <c r="BF221" s="26">
        <f>IF(41&lt;=$Q221,INDEX('BAZA PRAC'!$D$4:$D$61,$P221-4+41),"")</f>
        <v/>
      </c>
      <c r="BG221" s="26">
        <f>IF(42&lt;=$Q221,INDEX('BAZA PRAC'!$D$4:$D$61,$P221-4+42),"")</f>
        <v/>
      </c>
      <c r="BH221" s="26">
        <f>IF(43&lt;=$Q221,INDEX('BAZA PRAC'!$D$4:$D$61,$P221-4+43),"")</f>
        <v/>
      </c>
      <c r="BI221" s="26">
        <f>IF(44&lt;=$Q221,INDEX('BAZA PRAC'!$D$4:$D$61,$P221-4+44),"")</f>
        <v/>
      </c>
      <c r="BJ221" s="26">
        <f>IF(45&lt;=$Q221,INDEX('BAZA PRAC'!$D$4:$D$61,$P221-4+45),"")</f>
        <v/>
      </c>
      <c r="BK221" s="26">
        <f>IF(46&lt;=$Q221,INDEX('BAZA PRAC'!$D$4:$D$61,$P221-4+46),"")</f>
        <v/>
      </c>
      <c r="BL221" s="26">
        <f>IF(47&lt;=$Q221,INDEX('BAZA PRAC'!$D$4:$D$61,$P221-4+47),"")</f>
        <v/>
      </c>
      <c r="BM221" s="26">
        <f>IF(48&lt;=$Q221,INDEX('BAZA PRAC'!$D$4:$D$61,$P221-4+48),"")</f>
        <v/>
      </c>
      <c r="BN221" s="26">
        <f>IF(49&lt;=$Q221,INDEX('BAZA PRAC'!$D$4:$D$61,$P221-4+49),"")</f>
        <v/>
      </c>
      <c r="BO221" s="26">
        <f>IF(50&lt;=$Q221,INDEX('BAZA PRAC'!$D$4:$D$61,$P221-4+50),"")</f>
        <v/>
      </c>
      <c r="BP221" s="26">
        <f>IF(51&lt;=$Q221,INDEX('BAZA PRAC'!$D$4:$D$61,$P221-4+51),"")</f>
        <v/>
      </c>
      <c r="BQ221" s="26">
        <f>IF(52&lt;=$Q221,INDEX('BAZA PRAC'!$D$4:$D$61,$P221-4+52),"")</f>
        <v/>
      </c>
      <c r="BR221" s="26">
        <f>IF(53&lt;=$Q221,INDEX('BAZA PRAC'!$D$4:$D$61,$P221-4+53),"")</f>
        <v/>
      </c>
      <c r="BS221" s="26">
        <f>IF(54&lt;=$Q221,INDEX('BAZA PRAC'!$D$4:$D$61,$P221-4+54),"")</f>
        <v/>
      </c>
      <c r="BT221" s="26">
        <f>IF(55&lt;=$Q221,INDEX('BAZA PRAC'!$D$4:$D$61,$P221-4+55),"")</f>
        <v/>
      </c>
      <c r="BU221" s="26">
        <f>IF(56&lt;=$Q221,INDEX('BAZA PRAC'!$D$4:$D$61,$P221-4+56),"")</f>
        <v/>
      </c>
      <c r="BV221" s="26">
        <f>IF(57&lt;=$Q221,INDEX('BAZA PRAC'!$D$4:$D$61,$P221-4+57),"")</f>
        <v/>
      </c>
      <c r="BW221" s="26">
        <f>IF(58&lt;=$Q221,INDEX('BAZA PRAC'!$D$4:$D$61,$P221-4+58),"")</f>
        <v/>
      </c>
      <c r="BX221" s="20" t="n"/>
      <c r="BY221" s="20" t="n"/>
    </row>
    <row r="222">
      <c r="A222" s="27">
        <f>IF($D222="","",COUNTA($D$11:$D222))</f>
        <v/>
      </c>
      <c r="B222" s="27">
        <f>IF($BX222&lt;&gt;"",$BX222,IF($D222="","",IFERROR(INDEX('BAZA PRAC'!$A$4:$A$61,MATCH($D222,'BAZA PRAC'!$D$4:$D$61,0)),"")))</f>
        <v/>
      </c>
      <c r="C222" s="20" t="n"/>
      <c r="D222" s="21" t="n"/>
      <c r="E222" s="27">
        <f>IF($BY222&lt;&gt;"",$BY222,IF($D222="","",IFERROR(INDEX('BAZA PRAC'!$E$4:$E$61,MATCH($D222,'BAZA PRAC'!$D$4:$D$61,0)),"")))</f>
        <v/>
      </c>
      <c r="F222" s="22" t="n"/>
      <c r="G222" s="23" t="n"/>
      <c r="H222" s="23" t="n"/>
      <c r="I222" s="23" t="n"/>
      <c r="J222" s="28">
        <f>IF($D222="","",N(G222)+N(H222)+N(I222))</f>
        <v/>
      </c>
      <c r="K222" s="28">
        <f>IF($D222="","",N(F222)*J222)</f>
        <v/>
      </c>
      <c r="L222" s="25" t="n"/>
      <c r="M222" s="28">
        <f>IF($D222="","",K222*(1-N(L222)))</f>
        <v/>
      </c>
      <c r="N222" s="21" t="n"/>
      <c r="P222" s="26">
        <f>IFERROR(VLOOKUP($C222,USTAWIENIA!$E$2:$H$8,3,FALSE),4)</f>
        <v/>
      </c>
      <c r="Q222" s="26">
        <f>IFERROR(VLOOKUP($C222,USTAWIENIA!$E$2:$H$8,4,FALSE),58)</f>
        <v/>
      </c>
      <c r="R222" s="26">
        <f>IF(1&lt;=$Q222,INDEX('BAZA PRAC'!$D$4:$D$61,$P222-4+1),"")</f>
        <v/>
      </c>
      <c r="S222" s="26">
        <f>IF(2&lt;=$Q222,INDEX('BAZA PRAC'!$D$4:$D$61,$P222-4+2),"")</f>
        <v/>
      </c>
      <c r="T222" s="26">
        <f>IF(3&lt;=$Q222,INDEX('BAZA PRAC'!$D$4:$D$61,$P222-4+3),"")</f>
        <v/>
      </c>
      <c r="U222" s="26">
        <f>IF(4&lt;=$Q222,INDEX('BAZA PRAC'!$D$4:$D$61,$P222-4+4),"")</f>
        <v/>
      </c>
      <c r="V222" s="26">
        <f>IF(5&lt;=$Q222,INDEX('BAZA PRAC'!$D$4:$D$61,$P222-4+5),"")</f>
        <v/>
      </c>
      <c r="W222" s="26">
        <f>IF(6&lt;=$Q222,INDEX('BAZA PRAC'!$D$4:$D$61,$P222-4+6),"")</f>
        <v/>
      </c>
      <c r="X222" s="26">
        <f>IF(7&lt;=$Q222,INDEX('BAZA PRAC'!$D$4:$D$61,$P222-4+7),"")</f>
        <v/>
      </c>
      <c r="Y222" s="26">
        <f>IF(8&lt;=$Q222,INDEX('BAZA PRAC'!$D$4:$D$61,$P222-4+8),"")</f>
        <v/>
      </c>
      <c r="Z222" s="26">
        <f>IF(9&lt;=$Q222,INDEX('BAZA PRAC'!$D$4:$D$61,$P222-4+9),"")</f>
        <v/>
      </c>
      <c r="AA222" s="26">
        <f>IF(10&lt;=$Q222,INDEX('BAZA PRAC'!$D$4:$D$61,$P222-4+10),"")</f>
        <v/>
      </c>
      <c r="AB222" s="26">
        <f>IF(11&lt;=$Q222,INDEX('BAZA PRAC'!$D$4:$D$61,$P222-4+11),"")</f>
        <v/>
      </c>
      <c r="AC222" s="26">
        <f>IF(12&lt;=$Q222,INDEX('BAZA PRAC'!$D$4:$D$61,$P222-4+12),"")</f>
        <v/>
      </c>
      <c r="AD222" s="26">
        <f>IF(13&lt;=$Q222,INDEX('BAZA PRAC'!$D$4:$D$61,$P222-4+13),"")</f>
        <v/>
      </c>
      <c r="AE222" s="26">
        <f>IF(14&lt;=$Q222,INDEX('BAZA PRAC'!$D$4:$D$61,$P222-4+14),"")</f>
        <v/>
      </c>
      <c r="AF222" s="26">
        <f>IF(15&lt;=$Q222,INDEX('BAZA PRAC'!$D$4:$D$61,$P222-4+15),"")</f>
        <v/>
      </c>
      <c r="AG222" s="26">
        <f>IF(16&lt;=$Q222,INDEX('BAZA PRAC'!$D$4:$D$61,$P222-4+16),"")</f>
        <v/>
      </c>
      <c r="AH222" s="26">
        <f>IF(17&lt;=$Q222,INDEX('BAZA PRAC'!$D$4:$D$61,$P222-4+17),"")</f>
        <v/>
      </c>
      <c r="AI222" s="26">
        <f>IF(18&lt;=$Q222,INDEX('BAZA PRAC'!$D$4:$D$61,$P222-4+18),"")</f>
        <v/>
      </c>
      <c r="AJ222" s="26">
        <f>IF(19&lt;=$Q222,INDEX('BAZA PRAC'!$D$4:$D$61,$P222-4+19),"")</f>
        <v/>
      </c>
      <c r="AK222" s="26">
        <f>IF(20&lt;=$Q222,INDEX('BAZA PRAC'!$D$4:$D$61,$P222-4+20),"")</f>
        <v/>
      </c>
      <c r="AL222" s="26">
        <f>IF(21&lt;=$Q222,INDEX('BAZA PRAC'!$D$4:$D$61,$P222-4+21),"")</f>
        <v/>
      </c>
      <c r="AM222" s="26">
        <f>IF(22&lt;=$Q222,INDEX('BAZA PRAC'!$D$4:$D$61,$P222-4+22),"")</f>
        <v/>
      </c>
      <c r="AN222" s="26">
        <f>IF(23&lt;=$Q222,INDEX('BAZA PRAC'!$D$4:$D$61,$P222-4+23),"")</f>
        <v/>
      </c>
      <c r="AO222" s="26">
        <f>IF(24&lt;=$Q222,INDEX('BAZA PRAC'!$D$4:$D$61,$P222-4+24),"")</f>
        <v/>
      </c>
      <c r="AP222" s="26">
        <f>IF(25&lt;=$Q222,INDEX('BAZA PRAC'!$D$4:$D$61,$P222-4+25),"")</f>
        <v/>
      </c>
      <c r="AQ222" s="26">
        <f>IF(26&lt;=$Q222,INDEX('BAZA PRAC'!$D$4:$D$61,$P222-4+26),"")</f>
        <v/>
      </c>
      <c r="AR222" s="26">
        <f>IF(27&lt;=$Q222,INDEX('BAZA PRAC'!$D$4:$D$61,$P222-4+27),"")</f>
        <v/>
      </c>
      <c r="AS222" s="26">
        <f>IF(28&lt;=$Q222,INDEX('BAZA PRAC'!$D$4:$D$61,$P222-4+28),"")</f>
        <v/>
      </c>
      <c r="AT222" s="26">
        <f>IF(29&lt;=$Q222,INDEX('BAZA PRAC'!$D$4:$D$61,$P222-4+29),"")</f>
        <v/>
      </c>
      <c r="AU222" s="26">
        <f>IF(30&lt;=$Q222,INDEX('BAZA PRAC'!$D$4:$D$61,$P222-4+30),"")</f>
        <v/>
      </c>
      <c r="AV222" s="26">
        <f>IF(31&lt;=$Q222,INDEX('BAZA PRAC'!$D$4:$D$61,$P222-4+31),"")</f>
        <v/>
      </c>
      <c r="AW222" s="26">
        <f>IF(32&lt;=$Q222,INDEX('BAZA PRAC'!$D$4:$D$61,$P222-4+32),"")</f>
        <v/>
      </c>
      <c r="AX222" s="26">
        <f>IF(33&lt;=$Q222,INDEX('BAZA PRAC'!$D$4:$D$61,$P222-4+33),"")</f>
        <v/>
      </c>
      <c r="AY222" s="26">
        <f>IF(34&lt;=$Q222,INDEX('BAZA PRAC'!$D$4:$D$61,$P222-4+34),"")</f>
        <v/>
      </c>
      <c r="AZ222" s="26">
        <f>IF(35&lt;=$Q222,INDEX('BAZA PRAC'!$D$4:$D$61,$P222-4+35),"")</f>
        <v/>
      </c>
      <c r="BA222" s="26">
        <f>IF(36&lt;=$Q222,INDEX('BAZA PRAC'!$D$4:$D$61,$P222-4+36),"")</f>
        <v/>
      </c>
      <c r="BB222" s="26">
        <f>IF(37&lt;=$Q222,INDEX('BAZA PRAC'!$D$4:$D$61,$P222-4+37),"")</f>
        <v/>
      </c>
      <c r="BC222" s="26">
        <f>IF(38&lt;=$Q222,INDEX('BAZA PRAC'!$D$4:$D$61,$P222-4+38),"")</f>
        <v/>
      </c>
      <c r="BD222" s="26">
        <f>IF(39&lt;=$Q222,INDEX('BAZA PRAC'!$D$4:$D$61,$P222-4+39),"")</f>
        <v/>
      </c>
      <c r="BE222" s="26">
        <f>IF(40&lt;=$Q222,INDEX('BAZA PRAC'!$D$4:$D$61,$P222-4+40),"")</f>
        <v/>
      </c>
      <c r="BF222" s="26">
        <f>IF(41&lt;=$Q222,INDEX('BAZA PRAC'!$D$4:$D$61,$P222-4+41),"")</f>
        <v/>
      </c>
      <c r="BG222" s="26">
        <f>IF(42&lt;=$Q222,INDEX('BAZA PRAC'!$D$4:$D$61,$P222-4+42),"")</f>
        <v/>
      </c>
      <c r="BH222" s="26">
        <f>IF(43&lt;=$Q222,INDEX('BAZA PRAC'!$D$4:$D$61,$P222-4+43),"")</f>
        <v/>
      </c>
      <c r="BI222" s="26">
        <f>IF(44&lt;=$Q222,INDEX('BAZA PRAC'!$D$4:$D$61,$P222-4+44),"")</f>
        <v/>
      </c>
      <c r="BJ222" s="26">
        <f>IF(45&lt;=$Q222,INDEX('BAZA PRAC'!$D$4:$D$61,$P222-4+45),"")</f>
        <v/>
      </c>
      <c r="BK222" s="26">
        <f>IF(46&lt;=$Q222,INDEX('BAZA PRAC'!$D$4:$D$61,$P222-4+46),"")</f>
        <v/>
      </c>
      <c r="BL222" s="26">
        <f>IF(47&lt;=$Q222,INDEX('BAZA PRAC'!$D$4:$D$61,$P222-4+47),"")</f>
        <v/>
      </c>
      <c r="BM222" s="26">
        <f>IF(48&lt;=$Q222,INDEX('BAZA PRAC'!$D$4:$D$61,$P222-4+48),"")</f>
        <v/>
      </c>
      <c r="BN222" s="26">
        <f>IF(49&lt;=$Q222,INDEX('BAZA PRAC'!$D$4:$D$61,$P222-4+49),"")</f>
        <v/>
      </c>
      <c r="BO222" s="26">
        <f>IF(50&lt;=$Q222,INDEX('BAZA PRAC'!$D$4:$D$61,$P222-4+50),"")</f>
        <v/>
      </c>
      <c r="BP222" s="26">
        <f>IF(51&lt;=$Q222,INDEX('BAZA PRAC'!$D$4:$D$61,$P222-4+51),"")</f>
        <v/>
      </c>
      <c r="BQ222" s="26">
        <f>IF(52&lt;=$Q222,INDEX('BAZA PRAC'!$D$4:$D$61,$P222-4+52),"")</f>
        <v/>
      </c>
      <c r="BR222" s="26">
        <f>IF(53&lt;=$Q222,INDEX('BAZA PRAC'!$D$4:$D$61,$P222-4+53),"")</f>
        <v/>
      </c>
      <c r="BS222" s="26">
        <f>IF(54&lt;=$Q222,INDEX('BAZA PRAC'!$D$4:$D$61,$P222-4+54),"")</f>
        <v/>
      </c>
      <c r="BT222" s="26">
        <f>IF(55&lt;=$Q222,INDEX('BAZA PRAC'!$D$4:$D$61,$P222-4+55),"")</f>
        <v/>
      </c>
      <c r="BU222" s="26">
        <f>IF(56&lt;=$Q222,INDEX('BAZA PRAC'!$D$4:$D$61,$P222-4+56),"")</f>
        <v/>
      </c>
      <c r="BV222" s="26">
        <f>IF(57&lt;=$Q222,INDEX('BAZA PRAC'!$D$4:$D$61,$P222-4+57),"")</f>
        <v/>
      </c>
      <c r="BW222" s="26">
        <f>IF(58&lt;=$Q222,INDEX('BAZA PRAC'!$D$4:$D$61,$P222-4+58),"")</f>
        <v/>
      </c>
      <c r="BX222" s="20" t="n"/>
      <c r="BY222" s="20" t="n"/>
    </row>
    <row r="223">
      <c r="A223" s="19">
        <f>IF($D223="","",COUNTA($D$11:$D223))</f>
        <v/>
      </c>
      <c r="B223" s="19">
        <f>IF($BX223&lt;&gt;"",$BX223,IF($D223="","",IFERROR(INDEX('BAZA PRAC'!$A$4:$A$61,MATCH($D223,'BAZA PRAC'!$D$4:$D$61,0)),"")))</f>
        <v/>
      </c>
      <c r="C223" s="20" t="n"/>
      <c r="D223" s="21" t="n"/>
      <c r="E223" s="19">
        <f>IF($BY223&lt;&gt;"",$BY223,IF($D223="","",IFERROR(INDEX('BAZA PRAC'!$E$4:$E$61,MATCH($D223,'BAZA PRAC'!$D$4:$D$61,0)),"")))</f>
        <v/>
      </c>
      <c r="F223" s="22" t="n"/>
      <c r="G223" s="23" t="n"/>
      <c r="H223" s="23" t="n"/>
      <c r="I223" s="23" t="n"/>
      <c r="J223" s="24">
        <f>IF($D223="","",N(G223)+N(H223)+N(I223))</f>
        <v/>
      </c>
      <c r="K223" s="24">
        <f>IF($D223="","",N(F223)*J223)</f>
        <v/>
      </c>
      <c r="L223" s="25" t="n"/>
      <c r="M223" s="24">
        <f>IF($D223="","",K223*(1-N(L223)))</f>
        <v/>
      </c>
      <c r="N223" s="21" t="n"/>
      <c r="P223" s="26">
        <f>IFERROR(VLOOKUP($C223,USTAWIENIA!$E$2:$H$8,3,FALSE),4)</f>
        <v/>
      </c>
      <c r="Q223" s="26">
        <f>IFERROR(VLOOKUP($C223,USTAWIENIA!$E$2:$H$8,4,FALSE),58)</f>
        <v/>
      </c>
      <c r="R223" s="26">
        <f>IF(1&lt;=$Q223,INDEX('BAZA PRAC'!$D$4:$D$61,$P223-4+1),"")</f>
        <v/>
      </c>
      <c r="S223" s="26">
        <f>IF(2&lt;=$Q223,INDEX('BAZA PRAC'!$D$4:$D$61,$P223-4+2),"")</f>
        <v/>
      </c>
      <c r="T223" s="26">
        <f>IF(3&lt;=$Q223,INDEX('BAZA PRAC'!$D$4:$D$61,$P223-4+3),"")</f>
        <v/>
      </c>
      <c r="U223" s="26">
        <f>IF(4&lt;=$Q223,INDEX('BAZA PRAC'!$D$4:$D$61,$P223-4+4),"")</f>
        <v/>
      </c>
      <c r="V223" s="26">
        <f>IF(5&lt;=$Q223,INDEX('BAZA PRAC'!$D$4:$D$61,$P223-4+5),"")</f>
        <v/>
      </c>
      <c r="W223" s="26">
        <f>IF(6&lt;=$Q223,INDEX('BAZA PRAC'!$D$4:$D$61,$P223-4+6),"")</f>
        <v/>
      </c>
      <c r="X223" s="26">
        <f>IF(7&lt;=$Q223,INDEX('BAZA PRAC'!$D$4:$D$61,$P223-4+7),"")</f>
        <v/>
      </c>
      <c r="Y223" s="26">
        <f>IF(8&lt;=$Q223,INDEX('BAZA PRAC'!$D$4:$D$61,$P223-4+8),"")</f>
        <v/>
      </c>
      <c r="Z223" s="26">
        <f>IF(9&lt;=$Q223,INDEX('BAZA PRAC'!$D$4:$D$61,$P223-4+9),"")</f>
        <v/>
      </c>
      <c r="AA223" s="26">
        <f>IF(10&lt;=$Q223,INDEX('BAZA PRAC'!$D$4:$D$61,$P223-4+10),"")</f>
        <v/>
      </c>
      <c r="AB223" s="26">
        <f>IF(11&lt;=$Q223,INDEX('BAZA PRAC'!$D$4:$D$61,$P223-4+11),"")</f>
        <v/>
      </c>
      <c r="AC223" s="26">
        <f>IF(12&lt;=$Q223,INDEX('BAZA PRAC'!$D$4:$D$61,$P223-4+12),"")</f>
        <v/>
      </c>
      <c r="AD223" s="26">
        <f>IF(13&lt;=$Q223,INDEX('BAZA PRAC'!$D$4:$D$61,$P223-4+13),"")</f>
        <v/>
      </c>
      <c r="AE223" s="26">
        <f>IF(14&lt;=$Q223,INDEX('BAZA PRAC'!$D$4:$D$61,$P223-4+14),"")</f>
        <v/>
      </c>
      <c r="AF223" s="26">
        <f>IF(15&lt;=$Q223,INDEX('BAZA PRAC'!$D$4:$D$61,$P223-4+15),"")</f>
        <v/>
      </c>
      <c r="AG223" s="26">
        <f>IF(16&lt;=$Q223,INDEX('BAZA PRAC'!$D$4:$D$61,$P223-4+16),"")</f>
        <v/>
      </c>
      <c r="AH223" s="26">
        <f>IF(17&lt;=$Q223,INDEX('BAZA PRAC'!$D$4:$D$61,$P223-4+17),"")</f>
        <v/>
      </c>
      <c r="AI223" s="26">
        <f>IF(18&lt;=$Q223,INDEX('BAZA PRAC'!$D$4:$D$61,$P223-4+18),"")</f>
        <v/>
      </c>
      <c r="AJ223" s="26">
        <f>IF(19&lt;=$Q223,INDEX('BAZA PRAC'!$D$4:$D$61,$P223-4+19),"")</f>
        <v/>
      </c>
      <c r="AK223" s="26">
        <f>IF(20&lt;=$Q223,INDEX('BAZA PRAC'!$D$4:$D$61,$P223-4+20),"")</f>
        <v/>
      </c>
      <c r="AL223" s="26">
        <f>IF(21&lt;=$Q223,INDEX('BAZA PRAC'!$D$4:$D$61,$P223-4+21),"")</f>
        <v/>
      </c>
      <c r="AM223" s="26">
        <f>IF(22&lt;=$Q223,INDEX('BAZA PRAC'!$D$4:$D$61,$P223-4+22),"")</f>
        <v/>
      </c>
      <c r="AN223" s="26">
        <f>IF(23&lt;=$Q223,INDEX('BAZA PRAC'!$D$4:$D$61,$P223-4+23),"")</f>
        <v/>
      </c>
      <c r="AO223" s="26">
        <f>IF(24&lt;=$Q223,INDEX('BAZA PRAC'!$D$4:$D$61,$P223-4+24),"")</f>
        <v/>
      </c>
      <c r="AP223" s="26">
        <f>IF(25&lt;=$Q223,INDEX('BAZA PRAC'!$D$4:$D$61,$P223-4+25),"")</f>
        <v/>
      </c>
      <c r="AQ223" s="26">
        <f>IF(26&lt;=$Q223,INDEX('BAZA PRAC'!$D$4:$D$61,$P223-4+26),"")</f>
        <v/>
      </c>
      <c r="AR223" s="26">
        <f>IF(27&lt;=$Q223,INDEX('BAZA PRAC'!$D$4:$D$61,$P223-4+27),"")</f>
        <v/>
      </c>
      <c r="AS223" s="26">
        <f>IF(28&lt;=$Q223,INDEX('BAZA PRAC'!$D$4:$D$61,$P223-4+28),"")</f>
        <v/>
      </c>
      <c r="AT223" s="26">
        <f>IF(29&lt;=$Q223,INDEX('BAZA PRAC'!$D$4:$D$61,$P223-4+29),"")</f>
        <v/>
      </c>
      <c r="AU223" s="26">
        <f>IF(30&lt;=$Q223,INDEX('BAZA PRAC'!$D$4:$D$61,$P223-4+30),"")</f>
        <v/>
      </c>
      <c r="AV223" s="26">
        <f>IF(31&lt;=$Q223,INDEX('BAZA PRAC'!$D$4:$D$61,$P223-4+31),"")</f>
        <v/>
      </c>
      <c r="AW223" s="26">
        <f>IF(32&lt;=$Q223,INDEX('BAZA PRAC'!$D$4:$D$61,$P223-4+32),"")</f>
        <v/>
      </c>
      <c r="AX223" s="26">
        <f>IF(33&lt;=$Q223,INDEX('BAZA PRAC'!$D$4:$D$61,$P223-4+33),"")</f>
        <v/>
      </c>
      <c r="AY223" s="26">
        <f>IF(34&lt;=$Q223,INDEX('BAZA PRAC'!$D$4:$D$61,$P223-4+34),"")</f>
        <v/>
      </c>
      <c r="AZ223" s="26">
        <f>IF(35&lt;=$Q223,INDEX('BAZA PRAC'!$D$4:$D$61,$P223-4+35),"")</f>
        <v/>
      </c>
      <c r="BA223" s="26">
        <f>IF(36&lt;=$Q223,INDEX('BAZA PRAC'!$D$4:$D$61,$P223-4+36),"")</f>
        <v/>
      </c>
      <c r="BB223" s="26">
        <f>IF(37&lt;=$Q223,INDEX('BAZA PRAC'!$D$4:$D$61,$P223-4+37),"")</f>
        <v/>
      </c>
      <c r="BC223" s="26">
        <f>IF(38&lt;=$Q223,INDEX('BAZA PRAC'!$D$4:$D$61,$P223-4+38),"")</f>
        <v/>
      </c>
      <c r="BD223" s="26">
        <f>IF(39&lt;=$Q223,INDEX('BAZA PRAC'!$D$4:$D$61,$P223-4+39),"")</f>
        <v/>
      </c>
      <c r="BE223" s="26">
        <f>IF(40&lt;=$Q223,INDEX('BAZA PRAC'!$D$4:$D$61,$P223-4+40),"")</f>
        <v/>
      </c>
      <c r="BF223" s="26">
        <f>IF(41&lt;=$Q223,INDEX('BAZA PRAC'!$D$4:$D$61,$P223-4+41),"")</f>
        <v/>
      </c>
      <c r="BG223" s="26">
        <f>IF(42&lt;=$Q223,INDEX('BAZA PRAC'!$D$4:$D$61,$P223-4+42),"")</f>
        <v/>
      </c>
      <c r="BH223" s="26">
        <f>IF(43&lt;=$Q223,INDEX('BAZA PRAC'!$D$4:$D$61,$P223-4+43),"")</f>
        <v/>
      </c>
      <c r="BI223" s="26">
        <f>IF(44&lt;=$Q223,INDEX('BAZA PRAC'!$D$4:$D$61,$P223-4+44),"")</f>
        <v/>
      </c>
      <c r="BJ223" s="26">
        <f>IF(45&lt;=$Q223,INDEX('BAZA PRAC'!$D$4:$D$61,$P223-4+45),"")</f>
        <v/>
      </c>
      <c r="BK223" s="26">
        <f>IF(46&lt;=$Q223,INDEX('BAZA PRAC'!$D$4:$D$61,$P223-4+46),"")</f>
        <v/>
      </c>
      <c r="BL223" s="26">
        <f>IF(47&lt;=$Q223,INDEX('BAZA PRAC'!$D$4:$D$61,$P223-4+47),"")</f>
        <v/>
      </c>
      <c r="BM223" s="26">
        <f>IF(48&lt;=$Q223,INDEX('BAZA PRAC'!$D$4:$D$61,$P223-4+48),"")</f>
        <v/>
      </c>
      <c r="BN223" s="26">
        <f>IF(49&lt;=$Q223,INDEX('BAZA PRAC'!$D$4:$D$61,$P223-4+49),"")</f>
        <v/>
      </c>
      <c r="BO223" s="26">
        <f>IF(50&lt;=$Q223,INDEX('BAZA PRAC'!$D$4:$D$61,$P223-4+50),"")</f>
        <v/>
      </c>
      <c r="BP223" s="26">
        <f>IF(51&lt;=$Q223,INDEX('BAZA PRAC'!$D$4:$D$61,$P223-4+51),"")</f>
        <v/>
      </c>
      <c r="BQ223" s="26">
        <f>IF(52&lt;=$Q223,INDEX('BAZA PRAC'!$D$4:$D$61,$P223-4+52),"")</f>
        <v/>
      </c>
      <c r="BR223" s="26">
        <f>IF(53&lt;=$Q223,INDEX('BAZA PRAC'!$D$4:$D$61,$P223-4+53),"")</f>
        <v/>
      </c>
      <c r="BS223" s="26">
        <f>IF(54&lt;=$Q223,INDEX('BAZA PRAC'!$D$4:$D$61,$P223-4+54),"")</f>
        <v/>
      </c>
      <c r="BT223" s="26">
        <f>IF(55&lt;=$Q223,INDEX('BAZA PRAC'!$D$4:$D$61,$P223-4+55),"")</f>
        <v/>
      </c>
      <c r="BU223" s="26">
        <f>IF(56&lt;=$Q223,INDEX('BAZA PRAC'!$D$4:$D$61,$P223-4+56),"")</f>
        <v/>
      </c>
      <c r="BV223" s="26">
        <f>IF(57&lt;=$Q223,INDEX('BAZA PRAC'!$D$4:$D$61,$P223-4+57),"")</f>
        <v/>
      </c>
      <c r="BW223" s="26">
        <f>IF(58&lt;=$Q223,INDEX('BAZA PRAC'!$D$4:$D$61,$P223-4+58),"")</f>
        <v/>
      </c>
      <c r="BX223" s="20" t="n"/>
      <c r="BY223" s="20" t="n"/>
    </row>
    <row r="224">
      <c r="A224" s="27">
        <f>IF($D224="","",COUNTA($D$11:$D224))</f>
        <v/>
      </c>
      <c r="B224" s="27">
        <f>IF($BX224&lt;&gt;"",$BX224,IF($D224="","",IFERROR(INDEX('BAZA PRAC'!$A$4:$A$61,MATCH($D224,'BAZA PRAC'!$D$4:$D$61,0)),"")))</f>
        <v/>
      </c>
      <c r="C224" s="20" t="n"/>
      <c r="D224" s="21" t="n"/>
      <c r="E224" s="27">
        <f>IF($BY224&lt;&gt;"",$BY224,IF($D224="","",IFERROR(INDEX('BAZA PRAC'!$E$4:$E$61,MATCH($D224,'BAZA PRAC'!$D$4:$D$61,0)),"")))</f>
        <v/>
      </c>
      <c r="F224" s="22" t="n"/>
      <c r="G224" s="23" t="n"/>
      <c r="H224" s="23" t="n"/>
      <c r="I224" s="23" t="n"/>
      <c r="J224" s="28">
        <f>IF($D224="","",N(G224)+N(H224)+N(I224))</f>
        <v/>
      </c>
      <c r="K224" s="28">
        <f>IF($D224="","",N(F224)*J224)</f>
        <v/>
      </c>
      <c r="L224" s="25" t="n"/>
      <c r="M224" s="28">
        <f>IF($D224="","",K224*(1-N(L224)))</f>
        <v/>
      </c>
      <c r="N224" s="21" t="n"/>
      <c r="P224" s="26">
        <f>IFERROR(VLOOKUP($C224,USTAWIENIA!$E$2:$H$8,3,FALSE),4)</f>
        <v/>
      </c>
      <c r="Q224" s="26">
        <f>IFERROR(VLOOKUP($C224,USTAWIENIA!$E$2:$H$8,4,FALSE),58)</f>
        <v/>
      </c>
      <c r="R224" s="26">
        <f>IF(1&lt;=$Q224,INDEX('BAZA PRAC'!$D$4:$D$61,$P224-4+1),"")</f>
        <v/>
      </c>
      <c r="S224" s="26">
        <f>IF(2&lt;=$Q224,INDEX('BAZA PRAC'!$D$4:$D$61,$P224-4+2),"")</f>
        <v/>
      </c>
      <c r="T224" s="26">
        <f>IF(3&lt;=$Q224,INDEX('BAZA PRAC'!$D$4:$D$61,$P224-4+3),"")</f>
        <v/>
      </c>
      <c r="U224" s="26">
        <f>IF(4&lt;=$Q224,INDEX('BAZA PRAC'!$D$4:$D$61,$P224-4+4),"")</f>
        <v/>
      </c>
      <c r="V224" s="26">
        <f>IF(5&lt;=$Q224,INDEX('BAZA PRAC'!$D$4:$D$61,$P224-4+5),"")</f>
        <v/>
      </c>
      <c r="W224" s="26">
        <f>IF(6&lt;=$Q224,INDEX('BAZA PRAC'!$D$4:$D$61,$P224-4+6),"")</f>
        <v/>
      </c>
      <c r="X224" s="26">
        <f>IF(7&lt;=$Q224,INDEX('BAZA PRAC'!$D$4:$D$61,$P224-4+7),"")</f>
        <v/>
      </c>
      <c r="Y224" s="26">
        <f>IF(8&lt;=$Q224,INDEX('BAZA PRAC'!$D$4:$D$61,$P224-4+8),"")</f>
        <v/>
      </c>
      <c r="Z224" s="26">
        <f>IF(9&lt;=$Q224,INDEX('BAZA PRAC'!$D$4:$D$61,$P224-4+9),"")</f>
        <v/>
      </c>
      <c r="AA224" s="26">
        <f>IF(10&lt;=$Q224,INDEX('BAZA PRAC'!$D$4:$D$61,$P224-4+10),"")</f>
        <v/>
      </c>
      <c r="AB224" s="26">
        <f>IF(11&lt;=$Q224,INDEX('BAZA PRAC'!$D$4:$D$61,$P224-4+11),"")</f>
        <v/>
      </c>
      <c r="AC224" s="26">
        <f>IF(12&lt;=$Q224,INDEX('BAZA PRAC'!$D$4:$D$61,$P224-4+12),"")</f>
        <v/>
      </c>
      <c r="AD224" s="26">
        <f>IF(13&lt;=$Q224,INDEX('BAZA PRAC'!$D$4:$D$61,$P224-4+13),"")</f>
        <v/>
      </c>
      <c r="AE224" s="26">
        <f>IF(14&lt;=$Q224,INDEX('BAZA PRAC'!$D$4:$D$61,$P224-4+14),"")</f>
        <v/>
      </c>
      <c r="AF224" s="26">
        <f>IF(15&lt;=$Q224,INDEX('BAZA PRAC'!$D$4:$D$61,$P224-4+15),"")</f>
        <v/>
      </c>
      <c r="AG224" s="26">
        <f>IF(16&lt;=$Q224,INDEX('BAZA PRAC'!$D$4:$D$61,$P224-4+16),"")</f>
        <v/>
      </c>
      <c r="AH224" s="26">
        <f>IF(17&lt;=$Q224,INDEX('BAZA PRAC'!$D$4:$D$61,$P224-4+17),"")</f>
        <v/>
      </c>
      <c r="AI224" s="26">
        <f>IF(18&lt;=$Q224,INDEX('BAZA PRAC'!$D$4:$D$61,$P224-4+18),"")</f>
        <v/>
      </c>
      <c r="AJ224" s="26">
        <f>IF(19&lt;=$Q224,INDEX('BAZA PRAC'!$D$4:$D$61,$P224-4+19),"")</f>
        <v/>
      </c>
      <c r="AK224" s="26">
        <f>IF(20&lt;=$Q224,INDEX('BAZA PRAC'!$D$4:$D$61,$P224-4+20),"")</f>
        <v/>
      </c>
      <c r="AL224" s="26">
        <f>IF(21&lt;=$Q224,INDEX('BAZA PRAC'!$D$4:$D$61,$P224-4+21),"")</f>
        <v/>
      </c>
      <c r="AM224" s="26">
        <f>IF(22&lt;=$Q224,INDEX('BAZA PRAC'!$D$4:$D$61,$P224-4+22),"")</f>
        <v/>
      </c>
      <c r="AN224" s="26">
        <f>IF(23&lt;=$Q224,INDEX('BAZA PRAC'!$D$4:$D$61,$P224-4+23),"")</f>
        <v/>
      </c>
      <c r="AO224" s="26">
        <f>IF(24&lt;=$Q224,INDEX('BAZA PRAC'!$D$4:$D$61,$P224-4+24),"")</f>
        <v/>
      </c>
      <c r="AP224" s="26">
        <f>IF(25&lt;=$Q224,INDEX('BAZA PRAC'!$D$4:$D$61,$P224-4+25),"")</f>
        <v/>
      </c>
      <c r="AQ224" s="26">
        <f>IF(26&lt;=$Q224,INDEX('BAZA PRAC'!$D$4:$D$61,$P224-4+26),"")</f>
        <v/>
      </c>
      <c r="AR224" s="26">
        <f>IF(27&lt;=$Q224,INDEX('BAZA PRAC'!$D$4:$D$61,$P224-4+27),"")</f>
        <v/>
      </c>
      <c r="AS224" s="26">
        <f>IF(28&lt;=$Q224,INDEX('BAZA PRAC'!$D$4:$D$61,$P224-4+28),"")</f>
        <v/>
      </c>
      <c r="AT224" s="26">
        <f>IF(29&lt;=$Q224,INDEX('BAZA PRAC'!$D$4:$D$61,$P224-4+29),"")</f>
        <v/>
      </c>
      <c r="AU224" s="26">
        <f>IF(30&lt;=$Q224,INDEX('BAZA PRAC'!$D$4:$D$61,$P224-4+30),"")</f>
        <v/>
      </c>
      <c r="AV224" s="26">
        <f>IF(31&lt;=$Q224,INDEX('BAZA PRAC'!$D$4:$D$61,$P224-4+31),"")</f>
        <v/>
      </c>
      <c r="AW224" s="26">
        <f>IF(32&lt;=$Q224,INDEX('BAZA PRAC'!$D$4:$D$61,$P224-4+32),"")</f>
        <v/>
      </c>
      <c r="AX224" s="26">
        <f>IF(33&lt;=$Q224,INDEX('BAZA PRAC'!$D$4:$D$61,$P224-4+33),"")</f>
        <v/>
      </c>
      <c r="AY224" s="26">
        <f>IF(34&lt;=$Q224,INDEX('BAZA PRAC'!$D$4:$D$61,$P224-4+34),"")</f>
        <v/>
      </c>
      <c r="AZ224" s="26">
        <f>IF(35&lt;=$Q224,INDEX('BAZA PRAC'!$D$4:$D$61,$P224-4+35),"")</f>
        <v/>
      </c>
      <c r="BA224" s="26">
        <f>IF(36&lt;=$Q224,INDEX('BAZA PRAC'!$D$4:$D$61,$P224-4+36),"")</f>
        <v/>
      </c>
      <c r="BB224" s="26">
        <f>IF(37&lt;=$Q224,INDEX('BAZA PRAC'!$D$4:$D$61,$P224-4+37),"")</f>
        <v/>
      </c>
      <c r="BC224" s="26">
        <f>IF(38&lt;=$Q224,INDEX('BAZA PRAC'!$D$4:$D$61,$P224-4+38),"")</f>
        <v/>
      </c>
      <c r="BD224" s="26">
        <f>IF(39&lt;=$Q224,INDEX('BAZA PRAC'!$D$4:$D$61,$P224-4+39),"")</f>
        <v/>
      </c>
      <c r="BE224" s="26">
        <f>IF(40&lt;=$Q224,INDEX('BAZA PRAC'!$D$4:$D$61,$P224-4+40),"")</f>
        <v/>
      </c>
      <c r="BF224" s="26">
        <f>IF(41&lt;=$Q224,INDEX('BAZA PRAC'!$D$4:$D$61,$P224-4+41),"")</f>
        <v/>
      </c>
      <c r="BG224" s="26">
        <f>IF(42&lt;=$Q224,INDEX('BAZA PRAC'!$D$4:$D$61,$P224-4+42),"")</f>
        <v/>
      </c>
      <c r="BH224" s="26">
        <f>IF(43&lt;=$Q224,INDEX('BAZA PRAC'!$D$4:$D$61,$P224-4+43),"")</f>
        <v/>
      </c>
      <c r="BI224" s="26">
        <f>IF(44&lt;=$Q224,INDEX('BAZA PRAC'!$D$4:$D$61,$P224-4+44),"")</f>
        <v/>
      </c>
      <c r="BJ224" s="26">
        <f>IF(45&lt;=$Q224,INDEX('BAZA PRAC'!$D$4:$D$61,$P224-4+45),"")</f>
        <v/>
      </c>
      <c r="BK224" s="26">
        <f>IF(46&lt;=$Q224,INDEX('BAZA PRAC'!$D$4:$D$61,$P224-4+46),"")</f>
        <v/>
      </c>
      <c r="BL224" s="26">
        <f>IF(47&lt;=$Q224,INDEX('BAZA PRAC'!$D$4:$D$61,$P224-4+47),"")</f>
        <v/>
      </c>
      <c r="BM224" s="26">
        <f>IF(48&lt;=$Q224,INDEX('BAZA PRAC'!$D$4:$D$61,$P224-4+48),"")</f>
        <v/>
      </c>
      <c r="BN224" s="26">
        <f>IF(49&lt;=$Q224,INDEX('BAZA PRAC'!$D$4:$D$61,$P224-4+49),"")</f>
        <v/>
      </c>
      <c r="BO224" s="26">
        <f>IF(50&lt;=$Q224,INDEX('BAZA PRAC'!$D$4:$D$61,$P224-4+50),"")</f>
        <v/>
      </c>
      <c r="BP224" s="26">
        <f>IF(51&lt;=$Q224,INDEX('BAZA PRAC'!$D$4:$D$61,$P224-4+51),"")</f>
        <v/>
      </c>
      <c r="BQ224" s="26">
        <f>IF(52&lt;=$Q224,INDEX('BAZA PRAC'!$D$4:$D$61,$P224-4+52),"")</f>
        <v/>
      </c>
      <c r="BR224" s="26">
        <f>IF(53&lt;=$Q224,INDEX('BAZA PRAC'!$D$4:$D$61,$P224-4+53),"")</f>
        <v/>
      </c>
      <c r="BS224" s="26">
        <f>IF(54&lt;=$Q224,INDEX('BAZA PRAC'!$D$4:$D$61,$P224-4+54),"")</f>
        <v/>
      </c>
      <c r="BT224" s="26">
        <f>IF(55&lt;=$Q224,INDEX('BAZA PRAC'!$D$4:$D$61,$P224-4+55),"")</f>
        <v/>
      </c>
      <c r="BU224" s="26">
        <f>IF(56&lt;=$Q224,INDEX('BAZA PRAC'!$D$4:$D$61,$P224-4+56),"")</f>
        <v/>
      </c>
      <c r="BV224" s="26">
        <f>IF(57&lt;=$Q224,INDEX('BAZA PRAC'!$D$4:$D$61,$P224-4+57),"")</f>
        <v/>
      </c>
      <c r="BW224" s="26">
        <f>IF(58&lt;=$Q224,INDEX('BAZA PRAC'!$D$4:$D$61,$P224-4+58),"")</f>
        <v/>
      </c>
      <c r="BX224" s="20" t="n"/>
      <c r="BY224" s="20" t="n"/>
    </row>
    <row r="225">
      <c r="A225" s="19">
        <f>IF($D225="","",COUNTA($D$11:$D225))</f>
        <v/>
      </c>
      <c r="B225" s="19">
        <f>IF($BX225&lt;&gt;"",$BX225,IF($D225="","",IFERROR(INDEX('BAZA PRAC'!$A$4:$A$61,MATCH($D225,'BAZA PRAC'!$D$4:$D$61,0)),"")))</f>
        <v/>
      </c>
      <c r="C225" s="20" t="n"/>
      <c r="D225" s="21" t="n"/>
      <c r="E225" s="19">
        <f>IF($BY225&lt;&gt;"",$BY225,IF($D225="","",IFERROR(INDEX('BAZA PRAC'!$E$4:$E$61,MATCH($D225,'BAZA PRAC'!$D$4:$D$61,0)),"")))</f>
        <v/>
      </c>
      <c r="F225" s="22" t="n"/>
      <c r="G225" s="23" t="n"/>
      <c r="H225" s="23" t="n"/>
      <c r="I225" s="23" t="n"/>
      <c r="J225" s="24">
        <f>IF($D225="","",N(G225)+N(H225)+N(I225))</f>
        <v/>
      </c>
      <c r="K225" s="24">
        <f>IF($D225="","",N(F225)*J225)</f>
        <v/>
      </c>
      <c r="L225" s="25" t="n"/>
      <c r="M225" s="24">
        <f>IF($D225="","",K225*(1-N(L225)))</f>
        <v/>
      </c>
      <c r="N225" s="21" t="n"/>
      <c r="P225" s="26">
        <f>IFERROR(VLOOKUP($C225,USTAWIENIA!$E$2:$H$8,3,FALSE),4)</f>
        <v/>
      </c>
      <c r="Q225" s="26">
        <f>IFERROR(VLOOKUP($C225,USTAWIENIA!$E$2:$H$8,4,FALSE),58)</f>
        <v/>
      </c>
      <c r="R225" s="26">
        <f>IF(1&lt;=$Q225,INDEX('BAZA PRAC'!$D$4:$D$61,$P225-4+1),"")</f>
        <v/>
      </c>
      <c r="S225" s="26">
        <f>IF(2&lt;=$Q225,INDEX('BAZA PRAC'!$D$4:$D$61,$P225-4+2),"")</f>
        <v/>
      </c>
      <c r="T225" s="26">
        <f>IF(3&lt;=$Q225,INDEX('BAZA PRAC'!$D$4:$D$61,$P225-4+3),"")</f>
        <v/>
      </c>
      <c r="U225" s="26">
        <f>IF(4&lt;=$Q225,INDEX('BAZA PRAC'!$D$4:$D$61,$P225-4+4),"")</f>
        <v/>
      </c>
      <c r="V225" s="26">
        <f>IF(5&lt;=$Q225,INDEX('BAZA PRAC'!$D$4:$D$61,$P225-4+5),"")</f>
        <v/>
      </c>
      <c r="W225" s="26">
        <f>IF(6&lt;=$Q225,INDEX('BAZA PRAC'!$D$4:$D$61,$P225-4+6),"")</f>
        <v/>
      </c>
      <c r="X225" s="26">
        <f>IF(7&lt;=$Q225,INDEX('BAZA PRAC'!$D$4:$D$61,$P225-4+7),"")</f>
        <v/>
      </c>
      <c r="Y225" s="26">
        <f>IF(8&lt;=$Q225,INDEX('BAZA PRAC'!$D$4:$D$61,$P225-4+8),"")</f>
        <v/>
      </c>
      <c r="Z225" s="26">
        <f>IF(9&lt;=$Q225,INDEX('BAZA PRAC'!$D$4:$D$61,$P225-4+9),"")</f>
        <v/>
      </c>
      <c r="AA225" s="26">
        <f>IF(10&lt;=$Q225,INDEX('BAZA PRAC'!$D$4:$D$61,$P225-4+10),"")</f>
        <v/>
      </c>
      <c r="AB225" s="26">
        <f>IF(11&lt;=$Q225,INDEX('BAZA PRAC'!$D$4:$D$61,$P225-4+11),"")</f>
        <v/>
      </c>
      <c r="AC225" s="26">
        <f>IF(12&lt;=$Q225,INDEX('BAZA PRAC'!$D$4:$D$61,$P225-4+12),"")</f>
        <v/>
      </c>
      <c r="AD225" s="26">
        <f>IF(13&lt;=$Q225,INDEX('BAZA PRAC'!$D$4:$D$61,$P225-4+13),"")</f>
        <v/>
      </c>
      <c r="AE225" s="26">
        <f>IF(14&lt;=$Q225,INDEX('BAZA PRAC'!$D$4:$D$61,$P225-4+14),"")</f>
        <v/>
      </c>
      <c r="AF225" s="26">
        <f>IF(15&lt;=$Q225,INDEX('BAZA PRAC'!$D$4:$D$61,$P225-4+15),"")</f>
        <v/>
      </c>
      <c r="AG225" s="26">
        <f>IF(16&lt;=$Q225,INDEX('BAZA PRAC'!$D$4:$D$61,$P225-4+16),"")</f>
        <v/>
      </c>
      <c r="AH225" s="26">
        <f>IF(17&lt;=$Q225,INDEX('BAZA PRAC'!$D$4:$D$61,$P225-4+17),"")</f>
        <v/>
      </c>
      <c r="AI225" s="26">
        <f>IF(18&lt;=$Q225,INDEX('BAZA PRAC'!$D$4:$D$61,$P225-4+18),"")</f>
        <v/>
      </c>
      <c r="AJ225" s="26">
        <f>IF(19&lt;=$Q225,INDEX('BAZA PRAC'!$D$4:$D$61,$P225-4+19),"")</f>
        <v/>
      </c>
      <c r="AK225" s="26">
        <f>IF(20&lt;=$Q225,INDEX('BAZA PRAC'!$D$4:$D$61,$P225-4+20),"")</f>
        <v/>
      </c>
      <c r="AL225" s="26">
        <f>IF(21&lt;=$Q225,INDEX('BAZA PRAC'!$D$4:$D$61,$P225-4+21),"")</f>
        <v/>
      </c>
      <c r="AM225" s="26">
        <f>IF(22&lt;=$Q225,INDEX('BAZA PRAC'!$D$4:$D$61,$P225-4+22),"")</f>
        <v/>
      </c>
      <c r="AN225" s="26">
        <f>IF(23&lt;=$Q225,INDEX('BAZA PRAC'!$D$4:$D$61,$P225-4+23),"")</f>
        <v/>
      </c>
      <c r="AO225" s="26">
        <f>IF(24&lt;=$Q225,INDEX('BAZA PRAC'!$D$4:$D$61,$P225-4+24),"")</f>
        <v/>
      </c>
      <c r="AP225" s="26">
        <f>IF(25&lt;=$Q225,INDEX('BAZA PRAC'!$D$4:$D$61,$P225-4+25),"")</f>
        <v/>
      </c>
      <c r="AQ225" s="26">
        <f>IF(26&lt;=$Q225,INDEX('BAZA PRAC'!$D$4:$D$61,$P225-4+26),"")</f>
        <v/>
      </c>
      <c r="AR225" s="26">
        <f>IF(27&lt;=$Q225,INDEX('BAZA PRAC'!$D$4:$D$61,$P225-4+27),"")</f>
        <v/>
      </c>
      <c r="AS225" s="26">
        <f>IF(28&lt;=$Q225,INDEX('BAZA PRAC'!$D$4:$D$61,$P225-4+28),"")</f>
        <v/>
      </c>
      <c r="AT225" s="26">
        <f>IF(29&lt;=$Q225,INDEX('BAZA PRAC'!$D$4:$D$61,$P225-4+29),"")</f>
        <v/>
      </c>
      <c r="AU225" s="26">
        <f>IF(30&lt;=$Q225,INDEX('BAZA PRAC'!$D$4:$D$61,$P225-4+30),"")</f>
        <v/>
      </c>
      <c r="AV225" s="26">
        <f>IF(31&lt;=$Q225,INDEX('BAZA PRAC'!$D$4:$D$61,$P225-4+31),"")</f>
        <v/>
      </c>
      <c r="AW225" s="26">
        <f>IF(32&lt;=$Q225,INDEX('BAZA PRAC'!$D$4:$D$61,$P225-4+32),"")</f>
        <v/>
      </c>
      <c r="AX225" s="26">
        <f>IF(33&lt;=$Q225,INDEX('BAZA PRAC'!$D$4:$D$61,$P225-4+33),"")</f>
        <v/>
      </c>
      <c r="AY225" s="26">
        <f>IF(34&lt;=$Q225,INDEX('BAZA PRAC'!$D$4:$D$61,$P225-4+34),"")</f>
        <v/>
      </c>
      <c r="AZ225" s="26">
        <f>IF(35&lt;=$Q225,INDEX('BAZA PRAC'!$D$4:$D$61,$P225-4+35),"")</f>
        <v/>
      </c>
      <c r="BA225" s="26">
        <f>IF(36&lt;=$Q225,INDEX('BAZA PRAC'!$D$4:$D$61,$P225-4+36),"")</f>
        <v/>
      </c>
      <c r="BB225" s="26">
        <f>IF(37&lt;=$Q225,INDEX('BAZA PRAC'!$D$4:$D$61,$P225-4+37),"")</f>
        <v/>
      </c>
      <c r="BC225" s="26">
        <f>IF(38&lt;=$Q225,INDEX('BAZA PRAC'!$D$4:$D$61,$P225-4+38),"")</f>
        <v/>
      </c>
      <c r="BD225" s="26">
        <f>IF(39&lt;=$Q225,INDEX('BAZA PRAC'!$D$4:$D$61,$P225-4+39),"")</f>
        <v/>
      </c>
      <c r="BE225" s="26">
        <f>IF(40&lt;=$Q225,INDEX('BAZA PRAC'!$D$4:$D$61,$P225-4+40),"")</f>
        <v/>
      </c>
      <c r="BF225" s="26">
        <f>IF(41&lt;=$Q225,INDEX('BAZA PRAC'!$D$4:$D$61,$P225-4+41),"")</f>
        <v/>
      </c>
      <c r="BG225" s="26">
        <f>IF(42&lt;=$Q225,INDEX('BAZA PRAC'!$D$4:$D$61,$P225-4+42),"")</f>
        <v/>
      </c>
      <c r="BH225" s="26">
        <f>IF(43&lt;=$Q225,INDEX('BAZA PRAC'!$D$4:$D$61,$P225-4+43),"")</f>
        <v/>
      </c>
      <c r="BI225" s="26">
        <f>IF(44&lt;=$Q225,INDEX('BAZA PRAC'!$D$4:$D$61,$P225-4+44),"")</f>
        <v/>
      </c>
      <c r="BJ225" s="26">
        <f>IF(45&lt;=$Q225,INDEX('BAZA PRAC'!$D$4:$D$61,$P225-4+45),"")</f>
        <v/>
      </c>
      <c r="BK225" s="26">
        <f>IF(46&lt;=$Q225,INDEX('BAZA PRAC'!$D$4:$D$61,$P225-4+46),"")</f>
        <v/>
      </c>
      <c r="BL225" s="26">
        <f>IF(47&lt;=$Q225,INDEX('BAZA PRAC'!$D$4:$D$61,$P225-4+47),"")</f>
        <v/>
      </c>
      <c r="BM225" s="26">
        <f>IF(48&lt;=$Q225,INDEX('BAZA PRAC'!$D$4:$D$61,$P225-4+48),"")</f>
        <v/>
      </c>
      <c r="BN225" s="26">
        <f>IF(49&lt;=$Q225,INDEX('BAZA PRAC'!$D$4:$D$61,$P225-4+49),"")</f>
        <v/>
      </c>
      <c r="BO225" s="26">
        <f>IF(50&lt;=$Q225,INDEX('BAZA PRAC'!$D$4:$D$61,$P225-4+50),"")</f>
        <v/>
      </c>
      <c r="BP225" s="26">
        <f>IF(51&lt;=$Q225,INDEX('BAZA PRAC'!$D$4:$D$61,$P225-4+51),"")</f>
        <v/>
      </c>
      <c r="BQ225" s="26">
        <f>IF(52&lt;=$Q225,INDEX('BAZA PRAC'!$D$4:$D$61,$P225-4+52),"")</f>
        <v/>
      </c>
      <c r="BR225" s="26">
        <f>IF(53&lt;=$Q225,INDEX('BAZA PRAC'!$D$4:$D$61,$P225-4+53),"")</f>
        <v/>
      </c>
      <c r="BS225" s="26">
        <f>IF(54&lt;=$Q225,INDEX('BAZA PRAC'!$D$4:$D$61,$P225-4+54),"")</f>
        <v/>
      </c>
      <c r="BT225" s="26">
        <f>IF(55&lt;=$Q225,INDEX('BAZA PRAC'!$D$4:$D$61,$P225-4+55),"")</f>
        <v/>
      </c>
      <c r="BU225" s="26">
        <f>IF(56&lt;=$Q225,INDEX('BAZA PRAC'!$D$4:$D$61,$P225-4+56),"")</f>
        <v/>
      </c>
      <c r="BV225" s="26">
        <f>IF(57&lt;=$Q225,INDEX('BAZA PRAC'!$D$4:$D$61,$P225-4+57),"")</f>
        <v/>
      </c>
      <c r="BW225" s="26">
        <f>IF(58&lt;=$Q225,INDEX('BAZA PRAC'!$D$4:$D$61,$P225-4+58),"")</f>
        <v/>
      </c>
      <c r="BX225" s="20" t="n"/>
      <c r="BY225" s="20" t="n"/>
    </row>
    <row r="226">
      <c r="A226" s="27">
        <f>IF($D226="","",COUNTA($D$11:$D226))</f>
        <v/>
      </c>
      <c r="B226" s="27">
        <f>IF($BX226&lt;&gt;"",$BX226,IF($D226="","",IFERROR(INDEX('BAZA PRAC'!$A$4:$A$61,MATCH($D226,'BAZA PRAC'!$D$4:$D$61,0)),"")))</f>
        <v/>
      </c>
      <c r="C226" s="20" t="n"/>
      <c r="D226" s="21" t="n"/>
      <c r="E226" s="27">
        <f>IF($BY226&lt;&gt;"",$BY226,IF($D226="","",IFERROR(INDEX('BAZA PRAC'!$E$4:$E$61,MATCH($D226,'BAZA PRAC'!$D$4:$D$61,0)),"")))</f>
        <v/>
      </c>
      <c r="F226" s="22" t="n"/>
      <c r="G226" s="23" t="n"/>
      <c r="H226" s="23" t="n"/>
      <c r="I226" s="23" t="n"/>
      <c r="J226" s="28">
        <f>IF($D226="","",N(G226)+N(H226)+N(I226))</f>
        <v/>
      </c>
      <c r="K226" s="28">
        <f>IF($D226="","",N(F226)*J226)</f>
        <v/>
      </c>
      <c r="L226" s="25" t="n"/>
      <c r="M226" s="28">
        <f>IF($D226="","",K226*(1-N(L226)))</f>
        <v/>
      </c>
      <c r="N226" s="21" t="n"/>
      <c r="P226" s="26">
        <f>IFERROR(VLOOKUP($C226,USTAWIENIA!$E$2:$H$8,3,FALSE),4)</f>
        <v/>
      </c>
      <c r="Q226" s="26">
        <f>IFERROR(VLOOKUP($C226,USTAWIENIA!$E$2:$H$8,4,FALSE),58)</f>
        <v/>
      </c>
      <c r="R226" s="26">
        <f>IF(1&lt;=$Q226,INDEX('BAZA PRAC'!$D$4:$D$61,$P226-4+1),"")</f>
        <v/>
      </c>
      <c r="S226" s="26">
        <f>IF(2&lt;=$Q226,INDEX('BAZA PRAC'!$D$4:$D$61,$P226-4+2),"")</f>
        <v/>
      </c>
      <c r="T226" s="26">
        <f>IF(3&lt;=$Q226,INDEX('BAZA PRAC'!$D$4:$D$61,$P226-4+3),"")</f>
        <v/>
      </c>
      <c r="U226" s="26">
        <f>IF(4&lt;=$Q226,INDEX('BAZA PRAC'!$D$4:$D$61,$P226-4+4),"")</f>
        <v/>
      </c>
      <c r="V226" s="26">
        <f>IF(5&lt;=$Q226,INDEX('BAZA PRAC'!$D$4:$D$61,$P226-4+5),"")</f>
        <v/>
      </c>
      <c r="W226" s="26">
        <f>IF(6&lt;=$Q226,INDEX('BAZA PRAC'!$D$4:$D$61,$P226-4+6),"")</f>
        <v/>
      </c>
      <c r="X226" s="26">
        <f>IF(7&lt;=$Q226,INDEX('BAZA PRAC'!$D$4:$D$61,$P226-4+7),"")</f>
        <v/>
      </c>
      <c r="Y226" s="26">
        <f>IF(8&lt;=$Q226,INDEX('BAZA PRAC'!$D$4:$D$61,$P226-4+8),"")</f>
        <v/>
      </c>
      <c r="Z226" s="26">
        <f>IF(9&lt;=$Q226,INDEX('BAZA PRAC'!$D$4:$D$61,$P226-4+9),"")</f>
        <v/>
      </c>
      <c r="AA226" s="26">
        <f>IF(10&lt;=$Q226,INDEX('BAZA PRAC'!$D$4:$D$61,$P226-4+10),"")</f>
        <v/>
      </c>
      <c r="AB226" s="26">
        <f>IF(11&lt;=$Q226,INDEX('BAZA PRAC'!$D$4:$D$61,$P226-4+11),"")</f>
        <v/>
      </c>
      <c r="AC226" s="26">
        <f>IF(12&lt;=$Q226,INDEX('BAZA PRAC'!$D$4:$D$61,$P226-4+12),"")</f>
        <v/>
      </c>
      <c r="AD226" s="26">
        <f>IF(13&lt;=$Q226,INDEX('BAZA PRAC'!$D$4:$D$61,$P226-4+13),"")</f>
        <v/>
      </c>
      <c r="AE226" s="26">
        <f>IF(14&lt;=$Q226,INDEX('BAZA PRAC'!$D$4:$D$61,$P226-4+14),"")</f>
        <v/>
      </c>
      <c r="AF226" s="26">
        <f>IF(15&lt;=$Q226,INDEX('BAZA PRAC'!$D$4:$D$61,$P226-4+15),"")</f>
        <v/>
      </c>
      <c r="AG226" s="26">
        <f>IF(16&lt;=$Q226,INDEX('BAZA PRAC'!$D$4:$D$61,$P226-4+16),"")</f>
        <v/>
      </c>
      <c r="AH226" s="26">
        <f>IF(17&lt;=$Q226,INDEX('BAZA PRAC'!$D$4:$D$61,$P226-4+17),"")</f>
        <v/>
      </c>
      <c r="AI226" s="26">
        <f>IF(18&lt;=$Q226,INDEX('BAZA PRAC'!$D$4:$D$61,$P226-4+18),"")</f>
        <v/>
      </c>
      <c r="AJ226" s="26">
        <f>IF(19&lt;=$Q226,INDEX('BAZA PRAC'!$D$4:$D$61,$P226-4+19),"")</f>
        <v/>
      </c>
      <c r="AK226" s="26">
        <f>IF(20&lt;=$Q226,INDEX('BAZA PRAC'!$D$4:$D$61,$P226-4+20),"")</f>
        <v/>
      </c>
      <c r="AL226" s="26">
        <f>IF(21&lt;=$Q226,INDEX('BAZA PRAC'!$D$4:$D$61,$P226-4+21),"")</f>
        <v/>
      </c>
      <c r="AM226" s="26">
        <f>IF(22&lt;=$Q226,INDEX('BAZA PRAC'!$D$4:$D$61,$P226-4+22),"")</f>
        <v/>
      </c>
      <c r="AN226" s="26">
        <f>IF(23&lt;=$Q226,INDEX('BAZA PRAC'!$D$4:$D$61,$P226-4+23),"")</f>
        <v/>
      </c>
      <c r="AO226" s="26">
        <f>IF(24&lt;=$Q226,INDEX('BAZA PRAC'!$D$4:$D$61,$P226-4+24),"")</f>
        <v/>
      </c>
      <c r="AP226" s="26">
        <f>IF(25&lt;=$Q226,INDEX('BAZA PRAC'!$D$4:$D$61,$P226-4+25),"")</f>
        <v/>
      </c>
      <c r="AQ226" s="26">
        <f>IF(26&lt;=$Q226,INDEX('BAZA PRAC'!$D$4:$D$61,$P226-4+26),"")</f>
        <v/>
      </c>
      <c r="AR226" s="26">
        <f>IF(27&lt;=$Q226,INDEX('BAZA PRAC'!$D$4:$D$61,$P226-4+27),"")</f>
        <v/>
      </c>
      <c r="AS226" s="26">
        <f>IF(28&lt;=$Q226,INDEX('BAZA PRAC'!$D$4:$D$61,$P226-4+28),"")</f>
        <v/>
      </c>
      <c r="AT226" s="26">
        <f>IF(29&lt;=$Q226,INDEX('BAZA PRAC'!$D$4:$D$61,$P226-4+29),"")</f>
        <v/>
      </c>
      <c r="AU226" s="26">
        <f>IF(30&lt;=$Q226,INDEX('BAZA PRAC'!$D$4:$D$61,$P226-4+30),"")</f>
        <v/>
      </c>
      <c r="AV226" s="26">
        <f>IF(31&lt;=$Q226,INDEX('BAZA PRAC'!$D$4:$D$61,$P226-4+31),"")</f>
        <v/>
      </c>
      <c r="AW226" s="26">
        <f>IF(32&lt;=$Q226,INDEX('BAZA PRAC'!$D$4:$D$61,$P226-4+32),"")</f>
        <v/>
      </c>
      <c r="AX226" s="26">
        <f>IF(33&lt;=$Q226,INDEX('BAZA PRAC'!$D$4:$D$61,$P226-4+33),"")</f>
        <v/>
      </c>
      <c r="AY226" s="26">
        <f>IF(34&lt;=$Q226,INDEX('BAZA PRAC'!$D$4:$D$61,$P226-4+34),"")</f>
        <v/>
      </c>
      <c r="AZ226" s="26">
        <f>IF(35&lt;=$Q226,INDEX('BAZA PRAC'!$D$4:$D$61,$P226-4+35),"")</f>
        <v/>
      </c>
      <c r="BA226" s="26">
        <f>IF(36&lt;=$Q226,INDEX('BAZA PRAC'!$D$4:$D$61,$P226-4+36),"")</f>
        <v/>
      </c>
      <c r="BB226" s="26">
        <f>IF(37&lt;=$Q226,INDEX('BAZA PRAC'!$D$4:$D$61,$P226-4+37),"")</f>
        <v/>
      </c>
      <c r="BC226" s="26">
        <f>IF(38&lt;=$Q226,INDEX('BAZA PRAC'!$D$4:$D$61,$P226-4+38),"")</f>
        <v/>
      </c>
      <c r="BD226" s="26">
        <f>IF(39&lt;=$Q226,INDEX('BAZA PRAC'!$D$4:$D$61,$P226-4+39),"")</f>
        <v/>
      </c>
      <c r="BE226" s="26">
        <f>IF(40&lt;=$Q226,INDEX('BAZA PRAC'!$D$4:$D$61,$P226-4+40),"")</f>
        <v/>
      </c>
      <c r="BF226" s="26">
        <f>IF(41&lt;=$Q226,INDEX('BAZA PRAC'!$D$4:$D$61,$P226-4+41),"")</f>
        <v/>
      </c>
      <c r="BG226" s="26">
        <f>IF(42&lt;=$Q226,INDEX('BAZA PRAC'!$D$4:$D$61,$P226-4+42),"")</f>
        <v/>
      </c>
      <c r="BH226" s="26">
        <f>IF(43&lt;=$Q226,INDEX('BAZA PRAC'!$D$4:$D$61,$P226-4+43),"")</f>
        <v/>
      </c>
      <c r="BI226" s="26">
        <f>IF(44&lt;=$Q226,INDEX('BAZA PRAC'!$D$4:$D$61,$P226-4+44),"")</f>
        <v/>
      </c>
      <c r="BJ226" s="26">
        <f>IF(45&lt;=$Q226,INDEX('BAZA PRAC'!$D$4:$D$61,$P226-4+45),"")</f>
        <v/>
      </c>
      <c r="BK226" s="26">
        <f>IF(46&lt;=$Q226,INDEX('BAZA PRAC'!$D$4:$D$61,$P226-4+46),"")</f>
        <v/>
      </c>
      <c r="BL226" s="26">
        <f>IF(47&lt;=$Q226,INDEX('BAZA PRAC'!$D$4:$D$61,$P226-4+47),"")</f>
        <v/>
      </c>
      <c r="BM226" s="26">
        <f>IF(48&lt;=$Q226,INDEX('BAZA PRAC'!$D$4:$D$61,$P226-4+48),"")</f>
        <v/>
      </c>
      <c r="BN226" s="26">
        <f>IF(49&lt;=$Q226,INDEX('BAZA PRAC'!$D$4:$D$61,$P226-4+49),"")</f>
        <v/>
      </c>
      <c r="BO226" s="26">
        <f>IF(50&lt;=$Q226,INDEX('BAZA PRAC'!$D$4:$D$61,$P226-4+50),"")</f>
        <v/>
      </c>
      <c r="BP226" s="26">
        <f>IF(51&lt;=$Q226,INDEX('BAZA PRAC'!$D$4:$D$61,$P226-4+51),"")</f>
        <v/>
      </c>
      <c r="BQ226" s="26">
        <f>IF(52&lt;=$Q226,INDEX('BAZA PRAC'!$D$4:$D$61,$P226-4+52),"")</f>
        <v/>
      </c>
      <c r="BR226" s="26">
        <f>IF(53&lt;=$Q226,INDEX('BAZA PRAC'!$D$4:$D$61,$P226-4+53),"")</f>
        <v/>
      </c>
      <c r="BS226" s="26">
        <f>IF(54&lt;=$Q226,INDEX('BAZA PRAC'!$D$4:$D$61,$P226-4+54),"")</f>
        <v/>
      </c>
      <c r="BT226" s="26">
        <f>IF(55&lt;=$Q226,INDEX('BAZA PRAC'!$D$4:$D$61,$P226-4+55),"")</f>
        <v/>
      </c>
      <c r="BU226" s="26">
        <f>IF(56&lt;=$Q226,INDEX('BAZA PRAC'!$D$4:$D$61,$P226-4+56),"")</f>
        <v/>
      </c>
      <c r="BV226" s="26">
        <f>IF(57&lt;=$Q226,INDEX('BAZA PRAC'!$D$4:$D$61,$P226-4+57),"")</f>
        <v/>
      </c>
      <c r="BW226" s="26">
        <f>IF(58&lt;=$Q226,INDEX('BAZA PRAC'!$D$4:$D$61,$P226-4+58),"")</f>
        <v/>
      </c>
      <c r="BX226" s="20" t="n"/>
      <c r="BY226" s="20" t="n"/>
    </row>
    <row r="227">
      <c r="A227" s="19">
        <f>IF($D227="","",COUNTA($D$11:$D227))</f>
        <v/>
      </c>
      <c r="B227" s="19">
        <f>IF($BX227&lt;&gt;"",$BX227,IF($D227="","",IFERROR(INDEX('BAZA PRAC'!$A$4:$A$61,MATCH($D227,'BAZA PRAC'!$D$4:$D$61,0)),"")))</f>
        <v/>
      </c>
      <c r="C227" s="20" t="n"/>
      <c r="D227" s="21" t="n"/>
      <c r="E227" s="19">
        <f>IF($BY227&lt;&gt;"",$BY227,IF($D227="","",IFERROR(INDEX('BAZA PRAC'!$E$4:$E$61,MATCH($D227,'BAZA PRAC'!$D$4:$D$61,0)),"")))</f>
        <v/>
      </c>
      <c r="F227" s="22" t="n"/>
      <c r="G227" s="23" t="n"/>
      <c r="H227" s="23" t="n"/>
      <c r="I227" s="23" t="n"/>
      <c r="J227" s="24">
        <f>IF($D227="","",N(G227)+N(H227)+N(I227))</f>
        <v/>
      </c>
      <c r="K227" s="24">
        <f>IF($D227="","",N(F227)*J227)</f>
        <v/>
      </c>
      <c r="L227" s="25" t="n"/>
      <c r="M227" s="24">
        <f>IF($D227="","",K227*(1-N(L227)))</f>
        <v/>
      </c>
      <c r="N227" s="21" t="n"/>
      <c r="P227" s="26">
        <f>IFERROR(VLOOKUP($C227,USTAWIENIA!$E$2:$H$8,3,FALSE),4)</f>
        <v/>
      </c>
      <c r="Q227" s="26">
        <f>IFERROR(VLOOKUP($C227,USTAWIENIA!$E$2:$H$8,4,FALSE),58)</f>
        <v/>
      </c>
      <c r="R227" s="26">
        <f>IF(1&lt;=$Q227,INDEX('BAZA PRAC'!$D$4:$D$61,$P227-4+1),"")</f>
        <v/>
      </c>
      <c r="S227" s="26">
        <f>IF(2&lt;=$Q227,INDEX('BAZA PRAC'!$D$4:$D$61,$P227-4+2),"")</f>
        <v/>
      </c>
      <c r="T227" s="26">
        <f>IF(3&lt;=$Q227,INDEX('BAZA PRAC'!$D$4:$D$61,$P227-4+3),"")</f>
        <v/>
      </c>
      <c r="U227" s="26">
        <f>IF(4&lt;=$Q227,INDEX('BAZA PRAC'!$D$4:$D$61,$P227-4+4),"")</f>
        <v/>
      </c>
      <c r="V227" s="26">
        <f>IF(5&lt;=$Q227,INDEX('BAZA PRAC'!$D$4:$D$61,$P227-4+5),"")</f>
        <v/>
      </c>
      <c r="W227" s="26">
        <f>IF(6&lt;=$Q227,INDEX('BAZA PRAC'!$D$4:$D$61,$P227-4+6),"")</f>
        <v/>
      </c>
      <c r="X227" s="26">
        <f>IF(7&lt;=$Q227,INDEX('BAZA PRAC'!$D$4:$D$61,$P227-4+7),"")</f>
        <v/>
      </c>
      <c r="Y227" s="26">
        <f>IF(8&lt;=$Q227,INDEX('BAZA PRAC'!$D$4:$D$61,$P227-4+8),"")</f>
        <v/>
      </c>
      <c r="Z227" s="26">
        <f>IF(9&lt;=$Q227,INDEX('BAZA PRAC'!$D$4:$D$61,$P227-4+9),"")</f>
        <v/>
      </c>
      <c r="AA227" s="26">
        <f>IF(10&lt;=$Q227,INDEX('BAZA PRAC'!$D$4:$D$61,$P227-4+10),"")</f>
        <v/>
      </c>
      <c r="AB227" s="26">
        <f>IF(11&lt;=$Q227,INDEX('BAZA PRAC'!$D$4:$D$61,$P227-4+11),"")</f>
        <v/>
      </c>
      <c r="AC227" s="26">
        <f>IF(12&lt;=$Q227,INDEX('BAZA PRAC'!$D$4:$D$61,$P227-4+12),"")</f>
        <v/>
      </c>
      <c r="AD227" s="26">
        <f>IF(13&lt;=$Q227,INDEX('BAZA PRAC'!$D$4:$D$61,$P227-4+13),"")</f>
        <v/>
      </c>
      <c r="AE227" s="26">
        <f>IF(14&lt;=$Q227,INDEX('BAZA PRAC'!$D$4:$D$61,$P227-4+14),"")</f>
        <v/>
      </c>
      <c r="AF227" s="26">
        <f>IF(15&lt;=$Q227,INDEX('BAZA PRAC'!$D$4:$D$61,$P227-4+15),"")</f>
        <v/>
      </c>
      <c r="AG227" s="26">
        <f>IF(16&lt;=$Q227,INDEX('BAZA PRAC'!$D$4:$D$61,$P227-4+16),"")</f>
        <v/>
      </c>
      <c r="AH227" s="26">
        <f>IF(17&lt;=$Q227,INDEX('BAZA PRAC'!$D$4:$D$61,$P227-4+17),"")</f>
        <v/>
      </c>
      <c r="AI227" s="26">
        <f>IF(18&lt;=$Q227,INDEX('BAZA PRAC'!$D$4:$D$61,$P227-4+18),"")</f>
        <v/>
      </c>
      <c r="AJ227" s="26">
        <f>IF(19&lt;=$Q227,INDEX('BAZA PRAC'!$D$4:$D$61,$P227-4+19),"")</f>
        <v/>
      </c>
      <c r="AK227" s="26">
        <f>IF(20&lt;=$Q227,INDEX('BAZA PRAC'!$D$4:$D$61,$P227-4+20),"")</f>
        <v/>
      </c>
      <c r="AL227" s="26">
        <f>IF(21&lt;=$Q227,INDEX('BAZA PRAC'!$D$4:$D$61,$P227-4+21),"")</f>
        <v/>
      </c>
      <c r="AM227" s="26">
        <f>IF(22&lt;=$Q227,INDEX('BAZA PRAC'!$D$4:$D$61,$P227-4+22),"")</f>
        <v/>
      </c>
      <c r="AN227" s="26">
        <f>IF(23&lt;=$Q227,INDEX('BAZA PRAC'!$D$4:$D$61,$P227-4+23),"")</f>
        <v/>
      </c>
      <c r="AO227" s="26">
        <f>IF(24&lt;=$Q227,INDEX('BAZA PRAC'!$D$4:$D$61,$P227-4+24),"")</f>
        <v/>
      </c>
      <c r="AP227" s="26">
        <f>IF(25&lt;=$Q227,INDEX('BAZA PRAC'!$D$4:$D$61,$P227-4+25),"")</f>
        <v/>
      </c>
      <c r="AQ227" s="26">
        <f>IF(26&lt;=$Q227,INDEX('BAZA PRAC'!$D$4:$D$61,$P227-4+26),"")</f>
        <v/>
      </c>
      <c r="AR227" s="26">
        <f>IF(27&lt;=$Q227,INDEX('BAZA PRAC'!$D$4:$D$61,$P227-4+27),"")</f>
        <v/>
      </c>
      <c r="AS227" s="26">
        <f>IF(28&lt;=$Q227,INDEX('BAZA PRAC'!$D$4:$D$61,$P227-4+28),"")</f>
        <v/>
      </c>
      <c r="AT227" s="26">
        <f>IF(29&lt;=$Q227,INDEX('BAZA PRAC'!$D$4:$D$61,$P227-4+29),"")</f>
        <v/>
      </c>
      <c r="AU227" s="26">
        <f>IF(30&lt;=$Q227,INDEX('BAZA PRAC'!$D$4:$D$61,$P227-4+30),"")</f>
        <v/>
      </c>
      <c r="AV227" s="26">
        <f>IF(31&lt;=$Q227,INDEX('BAZA PRAC'!$D$4:$D$61,$P227-4+31),"")</f>
        <v/>
      </c>
      <c r="AW227" s="26">
        <f>IF(32&lt;=$Q227,INDEX('BAZA PRAC'!$D$4:$D$61,$P227-4+32),"")</f>
        <v/>
      </c>
      <c r="AX227" s="26">
        <f>IF(33&lt;=$Q227,INDEX('BAZA PRAC'!$D$4:$D$61,$P227-4+33),"")</f>
        <v/>
      </c>
      <c r="AY227" s="26">
        <f>IF(34&lt;=$Q227,INDEX('BAZA PRAC'!$D$4:$D$61,$P227-4+34),"")</f>
        <v/>
      </c>
      <c r="AZ227" s="26">
        <f>IF(35&lt;=$Q227,INDEX('BAZA PRAC'!$D$4:$D$61,$P227-4+35),"")</f>
        <v/>
      </c>
      <c r="BA227" s="26">
        <f>IF(36&lt;=$Q227,INDEX('BAZA PRAC'!$D$4:$D$61,$P227-4+36),"")</f>
        <v/>
      </c>
      <c r="BB227" s="26">
        <f>IF(37&lt;=$Q227,INDEX('BAZA PRAC'!$D$4:$D$61,$P227-4+37),"")</f>
        <v/>
      </c>
      <c r="BC227" s="26">
        <f>IF(38&lt;=$Q227,INDEX('BAZA PRAC'!$D$4:$D$61,$P227-4+38),"")</f>
        <v/>
      </c>
      <c r="BD227" s="26">
        <f>IF(39&lt;=$Q227,INDEX('BAZA PRAC'!$D$4:$D$61,$P227-4+39),"")</f>
        <v/>
      </c>
      <c r="BE227" s="26">
        <f>IF(40&lt;=$Q227,INDEX('BAZA PRAC'!$D$4:$D$61,$P227-4+40),"")</f>
        <v/>
      </c>
      <c r="BF227" s="26">
        <f>IF(41&lt;=$Q227,INDEX('BAZA PRAC'!$D$4:$D$61,$P227-4+41),"")</f>
        <v/>
      </c>
      <c r="BG227" s="26">
        <f>IF(42&lt;=$Q227,INDEX('BAZA PRAC'!$D$4:$D$61,$P227-4+42),"")</f>
        <v/>
      </c>
      <c r="BH227" s="26">
        <f>IF(43&lt;=$Q227,INDEX('BAZA PRAC'!$D$4:$D$61,$P227-4+43),"")</f>
        <v/>
      </c>
      <c r="BI227" s="26">
        <f>IF(44&lt;=$Q227,INDEX('BAZA PRAC'!$D$4:$D$61,$P227-4+44),"")</f>
        <v/>
      </c>
      <c r="BJ227" s="26">
        <f>IF(45&lt;=$Q227,INDEX('BAZA PRAC'!$D$4:$D$61,$P227-4+45),"")</f>
        <v/>
      </c>
      <c r="BK227" s="26">
        <f>IF(46&lt;=$Q227,INDEX('BAZA PRAC'!$D$4:$D$61,$P227-4+46),"")</f>
        <v/>
      </c>
      <c r="BL227" s="26">
        <f>IF(47&lt;=$Q227,INDEX('BAZA PRAC'!$D$4:$D$61,$P227-4+47),"")</f>
        <v/>
      </c>
      <c r="BM227" s="26">
        <f>IF(48&lt;=$Q227,INDEX('BAZA PRAC'!$D$4:$D$61,$P227-4+48),"")</f>
        <v/>
      </c>
      <c r="BN227" s="26">
        <f>IF(49&lt;=$Q227,INDEX('BAZA PRAC'!$D$4:$D$61,$P227-4+49),"")</f>
        <v/>
      </c>
      <c r="BO227" s="26">
        <f>IF(50&lt;=$Q227,INDEX('BAZA PRAC'!$D$4:$D$61,$P227-4+50),"")</f>
        <v/>
      </c>
      <c r="BP227" s="26">
        <f>IF(51&lt;=$Q227,INDEX('BAZA PRAC'!$D$4:$D$61,$P227-4+51),"")</f>
        <v/>
      </c>
      <c r="BQ227" s="26">
        <f>IF(52&lt;=$Q227,INDEX('BAZA PRAC'!$D$4:$D$61,$P227-4+52),"")</f>
        <v/>
      </c>
      <c r="BR227" s="26">
        <f>IF(53&lt;=$Q227,INDEX('BAZA PRAC'!$D$4:$D$61,$P227-4+53),"")</f>
        <v/>
      </c>
      <c r="BS227" s="26">
        <f>IF(54&lt;=$Q227,INDEX('BAZA PRAC'!$D$4:$D$61,$P227-4+54),"")</f>
        <v/>
      </c>
      <c r="BT227" s="26">
        <f>IF(55&lt;=$Q227,INDEX('BAZA PRAC'!$D$4:$D$61,$P227-4+55),"")</f>
        <v/>
      </c>
      <c r="BU227" s="26">
        <f>IF(56&lt;=$Q227,INDEX('BAZA PRAC'!$D$4:$D$61,$P227-4+56),"")</f>
        <v/>
      </c>
      <c r="BV227" s="26">
        <f>IF(57&lt;=$Q227,INDEX('BAZA PRAC'!$D$4:$D$61,$P227-4+57),"")</f>
        <v/>
      </c>
      <c r="BW227" s="26">
        <f>IF(58&lt;=$Q227,INDEX('BAZA PRAC'!$D$4:$D$61,$P227-4+58),"")</f>
        <v/>
      </c>
      <c r="BX227" s="20" t="n"/>
      <c r="BY227" s="20" t="n"/>
    </row>
    <row r="228">
      <c r="A228" s="27">
        <f>IF($D228="","",COUNTA($D$11:$D228))</f>
        <v/>
      </c>
      <c r="B228" s="27">
        <f>IF($BX228&lt;&gt;"",$BX228,IF($D228="","",IFERROR(INDEX('BAZA PRAC'!$A$4:$A$61,MATCH($D228,'BAZA PRAC'!$D$4:$D$61,0)),"")))</f>
        <v/>
      </c>
      <c r="C228" s="20" t="n"/>
      <c r="D228" s="21" t="n"/>
      <c r="E228" s="27">
        <f>IF($BY228&lt;&gt;"",$BY228,IF($D228="","",IFERROR(INDEX('BAZA PRAC'!$E$4:$E$61,MATCH($D228,'BAZA PRAC'!$D$4:$D$61,0)),"")))</f>
        <v/>
      </c>
      <c r="F228" s="22" t="n"/>
      <c r="G228" s="23" t="n"/>
      <c r="H228" s="23" t="n"/>
      <c r="I228" s="23" t="n"/>
      <c r="J228" s="28">
        <f>IF($D228="","",N(G228)+N(H228)+N(I228))</f>
        <v/>
      </c>
      <c r="K228" s="28">
        <f>IF($D228="","",N(F228)*J228)</f>
        <v/>
      </c>
      <c r="L228" s="25" t="n"/>
      <c r="M228" s="28">
        <f>IF($D228="","",K228*(1-N(L228)))</f>
        <v/>
      </c>
      <c r="N228" s="21" t="n"/>
      <c r="P228" s="26">
        <f>IFERROR(VLOOKUP($C228,USTAWIENIA!$E$2:$H$8,3,FALSE),4)</f>
        <v/>
      </c>
      <c r="Q228" s="26">
        <f>IFERROR(VLOOKUP($C228,USTAWIENIA!$E$2:$H$8,4,FALSE),58)</f>
        <v/>
      </c>
      <c r="R228" s="26">
        <f>IF(1&lt;=$Q228,INDEX('BAZA PRAC'!$D$4:$D$61,$P228-4+1),"")</f>
        <v/>
      </c>
      <c r="S228" s="26">
        <f>IF(2&lt;=$Q228,INDEX('BAZA PRAC'!$D$4:$D$61,$P228-4+2),"")</f>
        <v/>
      </c>
      <c r="T228" s="26">
        <f>IF(3&lt;=$Q228,INDEX('BAZA PRAC'!$D$4:$D$61,$P228-4+3),"")</f>
        <v/>
      </c>
      <c r="U228" s="26">
        <f>IF(4&lt;=$Q228,INDEX('BAZA PRAC'!$D$4:$D$61,$P228-4+4),"")</f>
        <v/>
      </c>
      <c r="V228" s="26">
        <f>IF(5&lt;=$Q228,INDEX('BAZA PRAC'!$D$4:$D$61,$P228-4+5),"")</f>
        <v/>
      </c>
      <c r="W228" s="26">
        <f>IF(6&lt;=$Q228,INDEX('BAZA PRAC'!$D$4:$D$61,$P228-4+6),"")</f>
        <v/>
      </c>
      <c r="X228" s="26">
        <f>IF(7&lt;=$Q228,INDEX('BAZA PRAC'!$D$4:$D$61,$P228-4+7),"")</f>
        <v/>
      </c>
      <c r="Y228" s="26">
        <f>IF(8&lt;=$Q228,INDEX('BAZA PRAC'!$D$4:$D$61,$P228-4+8),"")</f>
        <v/>
      </c>
      <c r="Z228" s="26">
        <f>IF(9&lt;=$Q228,INDEX('BAZA PRAC'!$D$4:$D$61,$P228-4+9),"")</f>
        <v/>
      </c>
      <c r="AA228" s="26">
        <f>IF(10&lt;=$Q228,INDEX('BAZA PRAC'!$D$4:$D$61,$P228-4+10),"")</f>
        <v/>
      </c>
      <c r="AB228" s="26">
        <f>IF(11&lt;=$Q228,INDEX('BAZA PRAC'!$D$4:$D$61,$P228-4+11),"")</f>
        <v/>
      </c>
      <c r="AC228" s="26">
        <f>IF(12&lt;=$Q228,INDEX('BAZA PRAC'!$D$4:$D$61,$P228-4+12),"")</f>
        <v/>
      </c>
      <c r="AD228" s="26">
        <f>IF(13&lt;=$Q228,INDEX('BAZA PRAC'!$D$4:$D$61,$P228-4+13),"")</f>
        <v/>
      </c>
      <c r="AE228" s="26">
        <f>IF(14&lt;=$Q228,INDEX('BAZA PRAC'!$D$4:$D$61,$P228-4+14),"")</f>
        <v/>
      </c>
      <c r="AF228" s="26">
        <f>IF(15&lt;=$Q228,INDEX('BAZA PRAC'!$D$4:$D$61,$P228-4+15),"")</f>
        <v/>
      </c>
      <c r="AG228" s="26">
        <f>IF(16&lt;=$Q228,INDEX('BAZA PRAC'!$D$4:$D$61,$P228-4+16),"")</f>
        <v/>
      </c>
      <c r="AH228" s="26">
        <f>IF(17&lt;=$Q228,INDEX('BAZA PRAC'!$D$4:$D$61,$P228-4+17),"")</f>
        <v/>
      </c>
      <c r="AI228" s="26">
        <f>IF(18&lt;=$Q228,INDEX('BAZA PRAC'!$D$4:$D$61,$P228-4+18),"")</f>
        <v/>
      </c>
      <c r="AJ228" s="26">
        <f>IF(19&lt;=$Q228,INDEX('BAZA PRAC'!$D$4:$D$61,$P228-4+19),"")</f>
        <v/>
      </c>
      <c r="AK228" s="26">
        <f>IF(20&lt;=$Q228,INDEX('BAZA PRAC'!$D$4:$D$61,$P228-4+20),"")</f>
        <v/>
      </c>
      <c r="AL228" s="26">
        <f>IF(21&lt;=$Q228,INDEX('BAZA PRAC'!$D$4:$D$61,$P228-4+21),"")</f>
        <v/>
      </c>
      <c r="AM228" s="26">
        <f>IF(22&lt;=$Q228,INDEX('BAZA PRAC'!$D$4:$D$61,$P228-4+22),"")</f>
        <v/>
      </c>
      <c r="AN228" s="26">
        <f>IF(23&lt;=$Q228,INDEX('BAZA PRAC'!$D$4:$D$61,$P228-4+23),"")</f>
        <v/>
      </c>
      <c r="AO228" s="26">
        <f>IF(24&lt;=$Q228,INDEX('BAZA PRAC'!$D$4:$D$61,$P228-4+24),"")</f>
        <v/>
      </c>
      <c r="AP228" s="26">
        <f>IF(25&lt;=$Q228,INDEX('BAZA PRAC'!$D$4:$D$61,$P228-4+25),"")</f>
        <v/>
      </c>
      <c r="AQ228" s="26">
        <f>IF(26&lt;=$Q228,INDEX('BAZA PRAC'!$D$4:$D$61,$P228-4+26),"")</f>
        <v/>
      </c>
      <c r="AR228" s="26">
        <f>IF(27&lt;=$Q228,INDEX('BAZA PRAC'!$D$4:$D$61,$P228-4+27),"")</f>
        <v/>
      </c>
      <c r="AS228" s="26">
        <f>IF(28&lt;=$Q228,INDEX('BAZA PRAC'!$D$4:$D$61,$P228-4+28),"")</f>
        <v/>
      </c>
      <c r="AT228" s="26">
        <f>IF(29&lt;=$Q228,INDEX('BAZA PRAC'!$D$4:$D$61,$P228-4+29),"")</f>
        <v/>
      </c>
      <c r="AU228" s="26">
        <f>IF(30&lt;=$Q228,INDEX('BAZA PRAC'!$D$4:$D$61,$P228-4+30),"")</f>
        <v/>
      </c>
      <c r="AV228" s="26">
        <f>IF(31&lt;=$Q228,INDEX('BAZA PRAC'!$D$4:$D$61,$P228-4+31),"")</f>
        <v/>
      </c>
      <c r="AW228" s="26">
        <f>IF(32&lt;=$Q228,INDEX('BAZA PRAC'!$D$4:$D$61,$P228-4+32),"")</f>
        <v/>
      </c>
      <c r="AX228" s="26">
        <f>IF(33&lt;=$Q228,INDEX('BAZA PRAC'!$D$4:$D$61,$P228-4+33),"")</f>
        <v/>
      </c>
      <c r="AY228" s="26">
        <f>IF(34&lt;=$Q228,INDEX('BAZA PRAC'!$D$4:$D$61,$P228-4+34),"")</f>
        <v/>
      </c>
      <c r="AZ228" s="26">
        <f>IF(35&lt;=$Q228,INDEX('BAZA PRAC'!$D$4:$D$61,$P228-4+35),"")</f>
        <v/>
      </c>
      <c r="BA228" s="26">
        <f>IF(36&lt;=$Q228,INDEX('BAZA PRAC'!$D$4:$D$61,$P228-4+36),"")</f>
        <v/>
      </c>
      <c r="BB228" s="26">
        <f>IF(37&lt;=$Q228,INDEX('BAZA PRAC'!$D$4:$D$61,$P228-4+37),"")</f>
        <v/>
      </c>
      <c r="BC228" s="26">
        <f>IF(38&lt;=$Q228,INDEX('BAZA PRAC'!$D$4:$D$61,$P228-4+38),"")</f>
        <v/>
      </c>
      <c r="BD228" s="26">
        <f>IF(39&lt;=$Q228,INDEX('BAZA PRAC'!$D$4:$D$61,$P228-4+39),"")</f>
        <v/>
      </c>
      <c r="BE228" s="26">
        <f>IF(40&lt;=$Q228,INDEX('BAZA PRAC'!$D$4:$D$61,$P228-4+40),"")</f>
        <v/>
      </c>
      <c r="BF228" s="26">
        <f>IF(41&lt;=$Q228,INDEX('BAZA PRAC'!$D$4:$D$61,$P228-4+41),"")</f>
        <v/>
      </c>
      <c r="BG228" s="26">
        <f>IF(42&lt;=$Q228,INDEX('BAZA PRAC'!$D$4:$D$61,$P228-4+42),"")</f>
        <v/>
      </c>
      <c r="BH228" s="26">
        <f>IF(43&lt;=$Q228,INDEX('BAZA PRAC'!$D$4:$D$61,$P228-4+43),"")</f>
        <v/>
      </c>
      <c r="BI228" s="26">
        <f>IF(44&lt;=$Q228,INDEX('BAZA PRAC'!$D$4:$D$61,$P228-4+44),"")</f>
        <v/>
      </c>
      <c r="BJ228" s="26">
        <f>IF(45&lt;=$Q228,INDEX('BAZA PRAC'!$D$4:$D$61,$P228-4+45),"")</f>
        <v/>
      </c>
      <c r="BK228" s="26">
        <f>IF(46&lt;=$Q228,INDEX('BAZA PRAC'!$D$4:$D$61,$P228-4+46),"")</f>
        <v/>
      </c>
      <c r="BL228" s="26">
        <f>IF(47&lt;=$Q228,INDEX('BAZA PRAC'!$D$4:$D$61,$P228-4+47),"")</f>
        <v/>
      </c>
      <c r="BM228" s="26">
        <f>IF(48&lt;=$Q228,INDEX('BAZA PRAC'!$D$4:$D$61,$P228-4+48),"")</f>
        <v/>
      </c>
      <c r="BN228" s="26">
        <f>IF(49&lt;=$Q228,INDEX('BAZA PRAC'!$D$4:$D$61,$P228-4+49),"")</f>
        <v/>
      </c>
      <c r="BO228" s="26">
        <f>IF(50&lt;=$Q228,INDEX('BAZA PRAC'!$D$4:$D$61,$P228-4+50),"")</f>
        <v/>
      </c>
      <c r="BP228" s="26">
        <f>IF(51&lt;=$Q228,INDEX('BAZA PRAC'!$D$4:$D$61,$P228-4+51),"")</f>
        <v/>
      </c>
      <c r="BQ228" s="26">
        <f>IF(52&lt;=$Q228,INDEX('BAZA PRAC'!$D$4:$D$61,$P228-4+52),"")</f>
        <v/>
      </c>
      <c r="BR228" s="26">
        <f>IF(53&lt;=$Q228,INDEX('BAZA PRAC'!$D$4:$D$61,$P228-4+53),"")</f>
        <v/>
      </c>
      <c r="BS228" s="26">
        <f>IF(54&lt;=$Q228,INDEX('BAZA PRAC'!$D$4:$D$61,$P228-4+54),"")</f>
        <v/>
      </c>
      <c r="BT228" s="26">
        <f>IF(55&lt;=$Q228,INDEX('BAZA PRAC'!$D$4:$D$61,$P228-4+55),"")</f>
        <v/>
      </c>
      <c r="BU228" s="26">
        <f>IF(56&lt;=$Q228,INDEX('BAZA PRAC'!$D$4:$D$61,$P228-4+56),"")</f>
        <v/>
      </c>
      <c r="BV228" s="26">
        <f>IF(57&lt;=$Q228,INDEX('BAZA PRAC'!$D$4:$D$61,$P228-4+57),"")</f>
        <v/>
      </c>
      <c r="BW228" s="26">
        <f>IF(58&lt;=$Q228,INDEX('BAZA PRAC'!$D$4:$D$61,$P228-4+58),"")</f>
        <v/>
      </c>
      <c r="BX228" s="20" t="n"/>
      <c r="BY228" s="20" t="n"/>
    </row>
    <row r="229">
      <c r="A229" s="19">
        <f>IF($D229="","",COUNTA($D$11:$D229))</f>
        <v/>
      </c>
      <c r="B229" s="19">
        <f>IF($BX229&lt;&gt;"",$BX229,IF($D229="","",IFERROR(INDEX('BAZA PRAC'!$A$4:$A$61,MATCH($D229,'BAZA PRAC'!$D$4:$D$61,0)),"")))</f>
        <v/>
      </c>
      <c r="C229" s="20" t="n"/>
      <c r="D229" s="21" t="n"/>
      <c r="E229" s="19">
        <f>IF($BY229&lt;&gt;"",$BY229,IF($D229="","",IFERROR(INDEX('BAZA PRAC'!$E$4:$E$61,MATCH($D229,'BAZA PRAC'!$D$4:$D$61,0)),"")))</f>
        <v/>
      </c>
      <c r="F229" s="22" t="n"/>
      <c r="G229" s="23" t="n"/>
      <c r="H229" s="23" t="n"/>
      <c r="I229" s="23" t="n"/>
      <c r="J229" s="24">
        <f>IF($D229="","",N(G229)+N(H229)+N(I229))</f>
        <v/>
      </c>
      <c r="K229" s="24">
        <f>IF($D229="","",N(F229)*J229)</f>
        <v/>
      </c>
      <c r="L229" s="25" t="n"/>
      <c r="M229" s="24">
        <f>IF($D229="","",K229*(1-N(L229)))</f>
        <v/>
      </c>
      <c r="N229" s="21" t="n"/>
      <c r="P229" s="26">
        <f>IFERROR(VLOOKUP($C229,USTAWIENIA!$E$2:$H$8,3,FALSE),4)</f>
        <v/>
      </c>
      <c r="Q229" s="26">
        <f>IFERROR(VLOOKUP($C229,USTAWIENIA!$E$2:$H$8,4,FALSE),58)</f>
        <v/>
      </c>
      <c r="R229" s="26">
        <f>IF(1&lt;=$Q229,INDEX('BAZA PRAC'!$D$4:$D$61,$P229-4+1),"")</f>
        <v/>
      </c>
      <c r="S229" s="26">
        <f>IF(2&lt;=$Q229,INDEX('BAZA PRAC'!$D$4:$D$61,$P229-4+2),"")</f>
        <v/>
      </c>
      <c r="T229" s="26">
        <f>IF(3&lt;=$Q229,INDEX('BAZA PRAC'!$D$4:$D$61,$P229-4+3),"")</f>
        <v/>
      </c>
      <c r="U229" s="26">
        <f>IF(4&lt;=$Q229,INDEX('BAZA PRAC'!$D$4:$D$61,$P229-4+4),"")</f>
        <v/>
      </c>
      <c r="V229" s="26">
        <f>IF(5&lt;=$Q229,INDEX('BAZA PRAC'!$D$4:$D$61,$P229-4+5),"")</f>
        <v/>
      </c>
      <c r="W229" s="26">
        <f>IF(6&lt;=$Q229,INDEX('BAZA PRAC'!$D$4:$D$61,$P229-4+6),"")</f>
        <v/>
      </c>
      <c r="X229" s="26">
        <f>IF(7&lt;=$Q229,INDEX('BAZA PRAC'!$D$4:$D$61,$P229-4+7),"")</f>
        <v/>
      </c>
      <c r="Y229" s="26">
        <f>IF(8&lt;=$Q229,INDEX('BAZA PRAC'!$D$4:$D$61,$P229-4+8),"")</f>
        <v/>
      </c>
      <c r="Z229" s="26">
        <f>IF(9&lt;=$Q229,INDEX('BAZA PRAC'!$D$4:$D$61,$P229-4+9),"")</f>
        <v/>
      </c>
      <c r="AA229" s="26">
        <f>IF(10&lt;=$Q229,INDEX('BAZA PRAC'!$D$4:$D$61,$P229-4+10),"")</f>
        <v/>
      </c>
      <c r="AB229" s="26">
        <f>IF(11&lt;=$Q229,INDEX('BAZA PRAC'!$D$4:$D$61,$P229-4+11),"")</f>
        <v/>
      </c>
      <c r="AC229" s="26">
        <f>IF(12&lt;=$Q229,INDEX('BAZA PRAC'!$D$4:$D$61,$P229-4+12),"")</f>
        <v/>
      </c>
      <c r="AD229" s="26">
        <f>IF(13&lt;=$Q229,INDEX('BAZA PRAC'!$D$4:$D$61,$P229-4+13),"")</f>
        <v/>
      </c>
      <c r="AE229" s="26">
        <f>IF(14&lt;=$Q229,INDEX('BAZA PRAC'!$D$4:$D$61,$P229-4+14),"")</f>
        <v/>
      </c>
      <c r="AF229" s="26">
        <f>IF(15&lt;=$Q229,INDEX('BAZA PRAC'!$D$4:$D$61,$P229-4+15),"")</f>
        <v/>
      </c>
      <c r="AG229" s="26">
        <f>IF(16&lt;=$Q229,INDEX('BAZA PRAC'!$D$4:$D$61,$P229-4+16),"")</f>
        <v/>
      </c>
      <c r="AH229" s="26">
        <f>IF(17&lt;=$Q229,INDEX('BAZA PRAC'!$D$4:$D$61,$P229-4+17),"")</f>
        <v/>
      </c>
      <c r="AI229" s="26">
        <f>IF(18&lt;=$Q229,INDEX('BAZA PRAC'!$D$4:$D$61,$P229-4+18),"")</f>
        <v/>
      </c>
      <c r="AJ229" s="26">
        <f>IF(19&lt;=$Q229,INDEX('BAZA PRAC'!$D$4:$D$61,$P229-4+19),"")</f>
        <v/>
      </c>
      <c r="AK229" s="26">
        <f>IF(20&lt;=$Q229,INDEX('BAZA PRAC'!$D$4:$D$61,$P229-4+20),"")</f>
        <v/>
      </c>
      <c r="AL229" s="26">
        <f>IF(21&lt;=$Q229,INDEX('BAZA PRAC'!$D$4:$D$61,$P229-4+21),"")</f>
        <v/>
      </c>
      <c r="AM229" s="26">
        <f>IF(22&lt;=$Q229,INDEX('BAZA PRAC'!$D$4:$D$61,$P229-4+22),"")</f>
        <v/>
      </c>
      <c r="AN229" s="26">
        <f>IF(23&lt;=$Q229,INDEX('BAZA PRAC'!$D$4:$D$61,$P229-4+23),"")</f>
        <v/>
      </c>
      <c r="AO229" s="26">
        <f>IF(24&lt;=$Q229,INDEX('BAZA PRAC'!$D$4:$D$61,$P229-4+24),"")</f>
        <v/>
      </c>
      <c r="AP229" s="26">
        <f>IF(25&lt;=$Q229,INDEX('BAZA PRAC'!$D$4:$D$61,$P229-4+25),"")</f>
        <v/>
      </c>
      <c r="AQ229" s="26">
        <f>IF(26&lt;=$Q229,INDEX('BAZA PRAC'!$D$4:$D$61,$P229-4+26),"")</f>
        <v/>
      </c>
      <c r="AR229" s="26">
        <f>IF(27&lt;=$Q229,INDEX('BAZA PRAC'!$D$4:$D$61,$P229-4+27),"")</f>
        <v/>
      </c>
      <c r="AS229" s="26">
        <f>IF(28&lt;=$Q229,INDEX('BAZA PRAC'!$D$4:$D$61,$P229-4+28),"")</f>
        <v/>
      </c>
      <c r="AT229" s="26">
        <f>IF(29&lt;=$Q229,INDEX('BAZA PRAC'!$D$4:$D$61,$P229-4+29),"")</f>
        <v/>
      </c>
      <c r="AU229" s="26">
        <f>IF(30&lt;=$Q229,INDEX('BAZA PRAC'!$D$4:$D$61,$P229-4+30),"")</f>
        <v/>
      </c>
      <c r="AV229" s="26">
        <f>IF(31&lt;=$Q229,INDEX('BAZA PRAC'!$D$4:$D$61,$P229-4+31),"")</f>
        <v/>
      </c>
      <c r="AW229" s="26">
        <f>IF(32&lt;=$Q229,INDEX('BAZA PRAC'!$D$4:$D$61,$P229-4+32),"")</f>
        <v/>
      </c>
      <c r="AX229" s="26">
        <f>IF(33&lt;=$Q229,INDEX('BAZA PRAC'!$D$4:$D$61,$P229-4+33),"")</f>
        <v/>
      </c>
      <c r="AY229" s="26">
        <f>IF(34&lt;=$Q229,INDEX('BAZA PRAC'!$D$4:$D$61,$P229-4+34),"")</f>
        <v/>
      </c>
      <c r="AZ229" s="26">
        <f>IF(35&lt;=$Q229,INDEX('BAZA PRAC'!$D$4:$D$61,$P229-4+35),"")</f>
        <v/>
      </c>
      <c r="BA229" s="26">
        <f>IF(36&lt;=$Q229,INDEX('BAZA PRAC'!$D$4:$D$61,$P229-4+36),"")</f>
        <v/>
      </c>
      <c r="BB229" s="26">
        <f>IF(37&lt;=$Q229,INDEX('BAZA PRAC'!$D$4:$D$61,$P229-4+37),"")</f>
        <v/>
      </c>
      <c r="BC229" s="26">
        <f>IF(38&lt;=$Q229,INDEX('BAZA PRAC'!$D$4:$D$61,$P229-4+38),"")</f>
        <v/>
      </c>
      <c r="BD229" s="26">
        <f>IF(39&lt;=$Q229,INDEX('BAZA PRAC'!$D$4:$D$61,$P229-4+39),"")</f>
        <v/>
      </c>
      <c r="BE229" s="26">
        <f>IF(40&lt;=$Q229,INDEX('BAZA PRAC'!$D$4:$D$61,$P229-4+40),"")</f>
        <v/>
      </c>
      <c r="BF229" s="26">
        <f>IF(41&lt;=$Q229,INDEX('BAZA PRAC'!$D$4:$D$61,$P229-4+41),"")</f>
        <v/>
      </c>
      <c r="BG229" s="26">
        <f>IF(42&lt;=$Q229,INDEX('BAZA PRAC'!$D$4:$D$61,$P229-4+42),"")</f>
        <v/>
      </c>
      <c r="BH229" s="26">
        <f>IF(43&lt;=$Q229,INDEX('BAZA PRAC'!$D$4:$D$61,$P229-4+43),"")</f>
        <v/>
      </c>
      <c r="BI229" s="26">
        <f>IF(44&lt;=$Q229,INDEX('BAZA PRAC'!$D$4:$D$61,$P229-4+44),"")</f>
        <v/>
      </c>
      <c r="BJ229" s="26">
        <f>IF(45&lt;=$Q229,INDEX('BAZA PRAC'!$D$4:$D$61,$P229-4+45),"")</f>
        <v/>
      </c>
      <c r="BK229" s="26">
        <f>IF(46&lt;=$Q229,INDEX('BAZA PRAC'!$D$4:$D$61,$P229-4+46),"")</f>
        <v/>
      </c>
      <c r="BL229" s="26">
        <f>IF(47&lt;=$Q229,INDEX('BAZA PRAC'!$D$4:$D$61,$P229-4+47),"")</f>
        <v/>
      </c>
      <c r="BM229" s="26">
        <f>IF(48&lt;=$Q229,INDEX('BAZA PRAC'!$D$4:$D$61,$P229-4+48),"")</f>
        <v/>
      </c>
      <c r="BN229" s="26">
        <f>IF(49&lt;=$Q229,INDEX('BAZA PRAC'!$D$4:$D$61,$P229-4+49),"")</f>
        <v/>
      </c>
      <c r="BO229" s="26">
        <f>IF(50&lt;=$Q229,INDEX('BAZA PRAC'!$D$4:$D$61,$P229-4+50),"")</f>
        <v/>
      </c>
      <c r="BP229" s="26">
        <f>IF(51&lt;=$Q229,INDEX('BAZA PRAC'!$D$4:$D$61,$P229-4+51),"")</f>
        <v/>
      </c>
      <c r="BQ229" s="26">
        <f>IF(52&lt;=$Q229,INDEX('BAZA PRAC'!$D$4:$D$61,$P229-4+52),"")</f>
        <v/>
      </c>
      <c r="BR229" s="26">
        <f>IF(53&lt;=$Q229,INDEX('BAZA PRAC'!$D$4:$D$61,$P229-4+53),"")</f>
        <v/>
      </c>
      <c r="BS229" s="26">
        <f>IF(54&lt;=$Q229,INDEX('BAZA PRAC'!$D$4:$D$61,$P229-4+54),"")</f>
        <v/>
      </c>
      <c r="BT229" s="26">
        <f>IF(55&lt;=$Q229,INDEX('BAZA PRAC'!$D$4:$D$61,$P229-4+55),"")</f>
        <v/>
      </c>
      <c r="BU229" s="26">
        <f>IF(56&lt;=$Q229,INDEX('BAZA PRAC'!$D$4:$D$61,$P229-4+56),"")</f>
        <v/>
      </c>
      <c r="BV229" s="26">
        <f>IF(57&lt;=$Q229,INDEX('BAZA PRAC'!$D$4:$D$61,$P229-4+57),"")</f>
        <v/>
      </c>
      <c r="BW229" s="26">
        <f>IF(58&lt;=$Q229,INDEX('BAZA PRAC'!$D$4:$D$61,$P229-4+58),"")</f>
        <v/>
      </c>
      <c r="BX229" s="20" t="n"/>
      <c r="BY229" s="20" t="n"/>
    </row>
    <row r="230">
      <c r="A230" s="27">
        <f>IF($D230="","",COUNTA($D$11:$D230))</f>
        <v/>
      </c>
      <c r="B230" s="27">
        <f>IF($BX230&lt;&gt;"",$BX230,IF($D230="","",IFERROR(INDEX('BAZA PRAC'!$A$4:$A$61,MATCH($D230,'BAZA PRAC'!$D$4:$D$61,0)),"")))</f>
        <v/>
      </c>
      <c r="C230" s="20" t="n"/>
      <c r="D230" s="21" t="n"/>
      <c r="E230" s="27">
        <f>IF($BY230&lt;&gt;"",$BY230,IF($D230="","",IFERROR(INDEX('BAZA PRAC'!$E$4:$E$61,MATCH($D230,'BAZA PRAC'!$D$4:$D$61,0)),"")))</f>
        <v/>
      </c>
      <c r="F230" s="22" t="n"/>
      <c r="G230" s="23" t="n"/>
      <c r="H230" s="23" t="n"/>
      <c r="I230" s="23" t="n"/>
      <c r="J230" s="28">
        <f>IF($D230="","",N(G230)+N(H230)+N(I230))</f>
        <v/>
      </c>
      <c r="K230" s="28">
        <f>IF($D230="","",N(F230)*J230)</f>
        <v/>
      </c>
      <c r="L230" s="25" t="n"/>
      <c r="M230" s="28">
        <f>IF($D230="","",K230*(1-N(L230)))</f>
        <v/>
      </c>
      <c r="N230" s="21" t="n"/>
      <c r="P230" s="26">
        <f>IFERROR(VLOOKUP($C230,USTAWIENIA!$E$2:$H$8,3,FALSE),4)</f>
        <v/>
      </c>
      <c r="Q230" s="26">
        <f>IFERROR(VLOOKUP($C230,USTAWIENIA!$E$2:$H$8,4,FALSE),58)</f>
        <v/>
      </c>
      <c r="R230" s="26">
        <f>IF(1&lt;=$Q230,INDEX('BAZA PRAC'!$D$4:$D$61,$P230-4+1),"")</f>
        <v/>
      </c>
      <c r="S230" s="26">
        <f>IF(2&lt;=$Q230,INDEX('BAZA PRAC'!$D$4:$D$61,$P230-4+2),"")</f>
        <v/>
      </c>
      <c r="T230" s="26">
        <f>IF(3&lt;=$Q230,INDEX('BAZA PRAC'!$D$4:$D$61,$P230-4+3),"")</f>
        <v/>
      </c>
      <c r="U230" s="26">
        <f>IF(4&lt;=$Q230,INDEX('BAZA PRAC'!$D$4:$D$61,$P230-4+4),"")</f>
        <v/>
      </c>
      <c r="V230" s="26">
        <f>IF(5&lt;=$Q230,INDEX('BAZA PRAC'!$D$4:$D$61,$P230-4+5),"")</f>
        <v/>
      </c>
      <c r="W230" s="26">
        <f>IF(6&lt;=$Q230,INDEX('BAZA PRAC'!$D$4:$D$61,$P230-4+6),"")</f>
        <v/>
      </c>
      <c r="X230" s="26">
        <f>IF(7&lt;=$Q230,INDEX('BAZA PRAC'!$D$4:$D$61,$P230-4+7),"")</f>
        <v/>
      </c>
      <c r="Y230" s="26">
        <f>IF(8&lt;=$Q230,INDEX('BAZA PRAC'!$D$4:$D$61,$P230-4+8),"")</f>
        <v/>
      </c>
      <c r="Z230" s="26">
        <f>IF(9&lt;=$Q230,INDEX('BAZA PRAC'!$D$4:$D$61,$P230-4+9),"")</f>
        <v/>
      </c>
      <c r="AA230" s="26">
        <f>IF(10&lt;=$Q230,INDEX('BAZA PRAC'!$D$4:$D$61,$P230-4+10),"")</f>
        <v/>
      </c>
      <c r="AB230" s="26">
        <f>IF(11&lt;=$Q230,INDEX('BAZA PRAC'!$D$4:$D$61,$P230-4+11),"")</f>
        <v/>
      </c>
      <c r="AC230" s="26">
        <f>IF(12&lt;=$Q230,INDEX('BAZA PRAC'!$D$4:$D$61,$P230-4+12),"")</f>
        <v/>
      </c>
      <c r="AD230" s="26">
        <f>IF(13&lt;=$Q230,INDEX('BAZA PRAC'!$D$4:$D$61,$P230-4+13),"")</f>
        <v/>
      </c>
      <c r="AE230" s="26">
        <f>IF(14&lt;=$Q230,INDEX('BAZA PRAC'!$D$4:$D$61,$P230-4+14),"")</f>
        <v/>
      </c>
      <c r="AF230" s="26">
        <f>IF(15&lt;=$Q230,INDEX('BAZA PRAC'!$D$4:$D$61,$P230-4+15),"")</f>
        <v/>
      </c>
      <c r="AG230" s="26">
        <f>IF(16&lt;=$Q230,INDEX('BAZA PRAC'!$D$4:$D$61,$P230-4+16),"")</f>
        <v/>
      </c>
      <c r="AH230" s="26">
        <f>IF(17&lt;=$Q230,INDEX('BAZA PRAC'!$D$4:$D$61,$P230-4+17),"")</f>
        <v/>
      </c>
      <c r="AI230" s="26">
        <f>IF(18&lt;=$Q230,INDEX('BAZA PRAC'!$D$4:$D$61,$P230-4+18),"")</f>
        <v/>
      </c>
      <c r="AJ230" s="26">
        <f>IF(19&lt;=$Q230,INDEX('BAZA PRAC'!$D$4:$D$61,$P230-4+19),"")</f>
        <v/>
      </c>
      <c r="AK230" s="26">
        <f>IF(20&lt;=$Q230,INDEX('BAZA PRAC'!$D$4:$D$61,$P230-4+20),"")</f>
        <v/>
      </c>
      <c r="AL230" s="26">
        <f>IF(21&lt;=$Q230,INDEX('BAZA PRAC'!$D$4:$D$61,$P230-4+21),"")</f>
        <v/>
      </c>
      <c r="AM230" s="26">
        <f>IF(22&lt;=$Q230,INDEX('BAZA PRAC'!$D$4:$D$61,$P230-4+22),"")</f>
        <v/>
      </c>
      <c r="AN230" s="26">
        <f>IF(23&lt;=$Q230,INDEX('BAZA PRAC'!$D$4:$D$61,$P230-4+23),"")</f>
        <v/>
      </c>
      <c r="AO230" s="26">
        <f>IF(24&lt;=$Q230,INDEX('BAZA PRAC'!$D$4:$D$61,$P230-4+24),"")</f>
        <v/>
      </c>
      <c r="AP230" s="26">
        <f>IF(25&lt;=$Q230,INDEX('BAZA PRAC'!$D$4:$D$61,$P230-4+25),"")</f>
        <v/>
      </c>
      <c r="AQ230" s="26">
        <f>IF(26&lt;=$Q230,INDEX('BAZA PRAC'!$D$4:$D$61,$P230-4+26),"")</f>
        <v/>
      </c>
      <c r="AR230" s="26">
        <f>IF(27&lt;=$Q230,INDEX('BAZA PRAC'!$D$4:$D$61,$P230-4+27),"")</f>
        <v/>
      </c>
      <c r="AS230" s="26">
        <f>IF(28&lt;=$Q230,INDEX('BAZA PRAC'!$D$4:$D$61,$P230-4+28),"")</f>
        <v/>
      </c>
      <c r="AT230" s="26">
        <f>IF(29&lt;=$Q230,INDEX('BAZA PRAC'!$D$4:$D$61,$P230-4+29),"")</f>
        <v/>
      </c>
      <c r="AU230" s="26">
        <f>IF(30&lt;=$Q230,INDEX('BAZA PRAC'!$D$4:$D$61,$P230-4+30),"")</f>
        <v/>
      </c>
      <c r="AV230" s="26">
        <f>IF(31&lt;=$Q230,INDEX('BAZA PRAC'!$D$4:$D$61,$P230-4+31),"")</f>
        <v/>
      </c>
      <c r="AW230" s="26">
        <f>IF(32&lt;=$Q230,INDEX('BAZA PRAC'!$D$4:$D$61,$P230-4+32),"")</f>
        <v/>
      </c>
      <c r="AX230" s="26">
        <f>IF(33&lt;=$Q230,INDEX('BAZA PRAC'!$D$4:$D$61,$P230-4+33),"")</f>
        <v/>
      </c>
      <c r="AY230" s="26">
        <f>IF(34&lt;=$Q230,INDEX('BAZA PRAC'!$D$4:$D$61,$P230-4+34),"")</f>
        <v/>
      </c>
      <c r="AZ230" s="26">
        <f>IF(35&lt;=$Q230,INDEX('BAZA PRAC'!$D$4:$D$61,$P230-4+35),"")</f>
        <v/>
      </c>
      <c r="BA230" s="26">
        <f>IF(36&lt;=$Q230,INDEX('BAZA PRAC'!$D$4:$D$61,$P230-4+36),"")</f>
        <v/>
      </c>
      <c r="BB230" s="26">
        <f>IF(37&lt;=$Q230,INDEX('BAZA PRAC'!$D$4:$D$61,$P230-4+37),"")</f>
        <v/>
      </c>
      <c r="BC230" s="26">
        <f>IF(38&lt;=$Q230,INDEX('BAZA PRAC'!$D$4:$D$61,$P230-4+38),"")</f>
        <v/>
      </c>
      <c r="BD230" s="26">
        <f>IF(39&lt;=$Q230,INDEX('BAZA PRAC'!$D$4:$D$61,$P230-4+39),"")</f>
        <v/>
      </c>
      <c r="BE230" s="26">
        <f>IF(40&lt;=$Q230,INDEX('BAZA PRAC'!$D$4:$D$61,$P230-4+40),"")</f>
        <v/>
      </c>
      <c r="BF230" s="26">
        <f>IF(41&lt;=$Q230,INDEX('BAZA PRAC'!$D$4:$D$61,$P230-4+41),"")</f>
        <v/>
      </c>
      <c r="BG230" s="26">
        <f>IF(42&lt;=$Q230,INDEX('BAZA PRAC'!$D$4:$D$61,$P230-4+42),"")</f>
        <v/>
      </c>
      <c r="BH230" s="26">
        <f>IF(43&lt;=$Q230,INDEX('BAZA PRAC'!$D$4:$D$61,$P230-4+43),"")</f>
        <v/>
      </c>
      <c r="BI230" s="26">
        <f>IF(44&lt;=$Q230,INDEX('BAZA PRAC'!$D$4:$D$61,$P230-4+44),"")</f>
        <v/>
      </c>
      <c r="BJ230" s="26">
        <f>IF(45&lt;=$Q230,INDEX('BAZA PRAC'!$D$4:$D$61,$P230-4+45),"")</f>
        <v/>
      </c>
      <c r="BK230" s="26">
        <f>IF(46&lt;=$Q230,INDEX('BAZA PRAC'!$D$4:$D$61,$P230-4+46),"")</f>
        <v/>
      </c>
      <c r="BL230" s="26">
        <f>IF(47&lt;=$Q230,INDEX('BAZA PRAC'!$D$4:$D$61,$P230-4+47),"")</f>
        <v/>
      </c>
      <c r="BM230" s="26">
        <f>IF(48&lt;=$Q230,INDEX('BAZA PRAC'!$D$4:$D$61,$P230-4+48),"")</f>
        <v/>
      </c>
      <c r="BN230" s="26">
        <f>IF(49&lt;=$Q230,INDEX('BAZA PRAC'!$D$4:$D$61,$P230-4+49),"")</f>
        <v/>
      </c>
      <c r="BO230" s="26">
        <f>IF(50&lt;=$Q230,INDEX('BAZA PRAC'!$D$4:$D$61,$P230-4+50),"")</f>
        <v/>
      </c>
      <c r="BP230" s="26">
        <f>IF(51&lt;=$Q230,INDEX('BAZA PRAC'!$D$4:$D$61,$P230-4+51),"")</f>
        <v/>
      </c>
      <c r="BQ230" s="26">
        <f>IF(52&lt;=$Q230,INDEX('BAZA PRAC'!$D$4:$D$61,$P230-4+52),"")</f>
        <v/>
      </c>
      <c r="BR230" s="26">
        <f>IF(53&lt;=$Q230,INDEX('BAZA PRAC'!$D$4:$D$61,$P230-4+53),"")</f>
        <v/>
      </c>
      <c r="BS230" s="26">
        <f>IF(54&lt;=$Q230,INDEX('BAZA PRAC'!$D$4:$D$61,$P230-4+54),"")</f>
        <v/>
      </c>
      <c r="BT230" s="26">
        <f>IF(55&lt;=$Q230,INDEX('BAZA PRAC'!$D$4:$D$61,$P230-4+55),"")</f>
        <v/>
      </c>
      <c r="BU230" s="26">
        <f>IF(56&lt;=$Q230,INDEX('BAZA PRAC'!$D$4:$D$61,$P230-4+56),"")</f>
        <v/>
      </c>
      <c r="BV230" s="26">
        <f>IF(57&lt;=$Q230,INDEX('BAZA PRAC'!$D$4:$D$61,$P230-4+57),"")</f>
        <v/>
      </c>
      <c r="BW230" s="26">
        <f>IF(58&lt;=$Q230,INDEX('BAZA PRAC'!$D$4:$D$61,$P230-4+58),"")</f>
        <v/>
      </c>
      <c r="BX230" s="20" t="n"/>
      <c r="BY230" s="20" t="n"/>
    </row>
    <row r="231">
      <c r="A231" s="19">
        <f>IF($D231="","",COUNTA($D$11:$D231))</f>
        <v/>
      </c>
      <c r="B231" s="19">
        <f>IF($BX231&lt;&gt;"",$BX231,IF($D231="","",IFERROR(INDEX('BAZA PRAC'!$A$4:$A$61,MATCH($D231,'BAZA PRAC'!$D$4:$D$61,0)),"")))</f>
        <v/>
      </c>
      <c r="C231" s="20" t="n"/>
      <c r="D231" s="21" t="n"/>
      <c r="E231" s="19">
        <f>IF($BY231&lt;&gt;"",$BY231,IF($D231="","",IFERROR(INDEX('BAZA PRAC'!$E$4:$E$61,MATCH($D231,'BAZA PRAC'!$D$4:$D$61,0)),"")))</f>
        <v/>
      </c>
      <c r="F231" s="22" t="n"/>
      <c r="G231" s="23" t="n"/>
      <c r="H231" s="23" t="n"/>
      <c r="I231" s="23" t="n"/>
      <c r="J231" s="24">
        <f>IF($D231="","",N(G231)+N(H231)+N(I231))</f>
        <v/>
      </c>
      <c r="K231" s="24">
        <f>IF($D231="","",N(F231)*J231)</f>
        <v/>
      </c>
      <c r="L231" s="25" t="n"/>
      <c r="M231" s="24">
        <f>IF($D231="","",K231*(1-N(L231)))</f>
        <v/>
      </c>
      <c r="N231" s="21" t="n"/>
      <c r="P231" s="26">
        <f>IFERROR(VLOOKUP($C231,USTAWIENIA!$E$2:$H$8,3,FALSE),4)</f>
        <v/>
      </c>
      <c r="Q231" s="26">
        <f>IFERROR(VLOOKUP($C231,USTAWIENIA!$E$2:$H$8,4,FALSE),58)</f>
        <v/>
      </c>
      <c r="R231" s="26">
        <f>IF(1&lt;=$Q231,INDEX('BAZA PRAC'!$D$4:$D$61,$P231-4+1),"")</f>
        <v/>
      </c>
      <c r="S231" s="26">
        <f>IF(2&lt;=$Q231,INDEX('BAZA PRAC'!$D$4:$D$61,$P231-4+2),"")</f>
        <v/>
      </c>
      <c r="T231" s="26">
        <f>IF(3&lt;=$Q231,INDEX('BAZA PRAC'!$D$4:$D$61,$P231-4+3),"")</f>
        <v/>
      </c>
      <c r="U231" s="26">
        <f>IF(4&lt;=$Q231,INDEX('BAZA PRAC'!$D$4:$D$61,$P231-4+4),"")</f>
        <v/>
      </c>
      <c r="V231" s="26">
        <f>IF(5&lt;=$Q231,INDEX('BAZA PRAC'!$D$4:$D$61,$P231-4+5),"")</f>
        <v/>
      </c>
      <c r="W231" s="26">
        <f>IF(6&lt;=$Q231,INDEX('BAZA PRAC'!$D$4:$D$61,$P231-4+6),"")</f>
        <v/>
      </c>
      <c r="X231" s="26">
        <f>IF(7&lt;=$Q231,INDEX('BAZA PRAC'!$D$4:$D$61,$P231-4+7),"")</f>
        <v/>
      </c>
      <c r="Y231" s="26">
        <f>IF(8&lt;=$Q231,INDEX('BAZA PRAC'!$D$4:$D$61,$P231-4+8),"")</f>
        <v/>
      </c>
      <c r="Z231" s="26">
        <f>IF(9&lt;=$Q231,INDEX('BAZA PRAC'!$D$4:$D$61,$P231-4+9),"")</f>
        <v/>
      </c>
      <c r="AA231" s="26">
        <f>IF(10&lt;=$Q231,INDEX('BAZA PRAC'!$D$4:$D$61,$P231-4+10),"")</f>
        <v/>
      </c>
      <c r="AB231" s="26">
        <f>IF(11&lt;=$Q231,INDEX('BAZA PRAC'!$D$4:$D$61,$P231-4+11),"")</f>
        <v/>
      </c>
      <c r="AC231" s="26">
        <f>IF(12&lt;=$Q231,INDEX('BAZA PRAC'!$D$4:$D$61,$P231-4+12),"")</f>
        <v/>
      </c>
      <c r="AD231" s="26">
        <f>IF(13&lt;=$Q231,INDEX('BAZA PRAC'!$D$4:$D$61,$P231-4+13),"")</f>
        <v/>
      </c>
      <c r="AE231" s="26">
        <f>IF(14&lt;=$Q231,INDEX('BAZA PRAC'!$D$4:$D$61,$P231-4+14),"")</f>
        <v/>
      </c>
      <c r="AF231" s="26">
        <f>IF(15&lt;=$Q231,INDEX('BAZA PRAC'!$D$4:$D$61,$P231-4+15),"")</f>
        <v/>
      </c>
      <c r="AG231" s="26">
        <f>IF(16&lt;=$Q231,INDEX('BAZA PRAC'!$D$4:$D$61,$P231-4+16),"")</f>
        <v/>
      </c>
      <c r="AH231" s="26">
        <f>IF(17&lt;=$Q231,INDEX('BAZA PRAC'!$D$4:$D$61,$P231-4+17),"")</f>
        <v/>
      </c>
      <c r="AI231" s="26">
        <f>IF(18&lt;=$Q231,INDEX('BAZA PRAC'!$D$4:$D$61,$P231-4+18),"")</f>
        <v/>
      </c>
      <c r="AJ231" s="26">
        <f>IF(19&lt;=$Q231,INDEX('BAZA PRAC'!$D$4:$D$61,$P231-4+19),"")</f>
        <v/>
      </c>
      <c r="AK231" s="26">
        <f>IF(20&lt;=$Q231,INDEX('BAZA PRAC'!$D$4:$D$61,$P231-4+20),"")</f>
        <v/>
      </c>
      <c r="AL231" s="26">
        <f>IF(21&lt;=$Q231,INDEX('BAZA PRAC'!$D$4:$D$61,$P231-4+21),"")</f>
        <v/>
      </c>
      <c r="AM231" s="26">
        <f>IF(22&lt;=$Q231,INDEX('BAZA PRAC'!$D$4:$D$61,$P231-4+22),"")</f>
        <v/>
      </c>
      <c r="AN231" s="26">
        <f>IF(23&lt;=$Q231,INDEX('BAZA PRAC'!$D$4:$D$61,$P231-4+23),"")</f>
        <v/>
      </c>
      <c r="AO231" s="26">
        <f>IF(24&lt;=$Q231,INDEX('BAZA PRAC'!$D$4:$D$61,$P231-4+24),"")</f>
        <v/>
      </c>
      <c r="AP231" s="26">
        <f>IF(25&lt;=$Q231,INDEX('BAZA PRAC'!$D$4:$D$61,$P231-4+25),"")</f>
        <v/>
      </c>
      <c r="AQ231" s="26">
        <f>IF(26&lt;=$Q231,INDEX('BAZA PRAC'!$D$4:$D$61,$P231-4+26),"")</f>
        <v/>
      </c>
      <c r="AR231" s="26">
        <f>IF(27&lt;=$Q231,INDEX('BAZA PRAC'!$D$4:$D$61,$P231-4+27),"")</f>
        <v/>
      </c>
      <c r="AS231" s="26">
        <f>IF(28&lt;=$Q231,INDEX('BAZA PRAC'!$D$4:$D$61,$P231-4+28),"")</f>
        <v/>
      </c>
      <c r="AT231" s="26">
        <f>IF(29&lt;=$Q231,INDEX('BAZA PRAC'!$D$4:$D$61,$P231-4+29),"")</f>
        <v/>
      </c>
      <c r="AU231" s="26">
        <f>IF(30&lt;=$Q231,INDEX('BAZA PRAC'!$D$4:$D$61,$P231-4+30),"")</f>
        <v/>
      </c>
      <c r="AV231" s="26">
        <f>IF(31&lt;=$Q231,INDEX('BAZA PRAC'!$D$4:$D$61,$P231-4+31),"")</f>
        <v/>
      </c>
      <c r="AW231" s="26">
        <f>IF(32&lt;=$Q231,INDEX('BAZA PRAC'!$D$4:$D$61,$P231-4+32),"")</f>
        <v/>
      </c>
      <c r="AX231" s="26">
        <f>IF(33&lt;=$Q231,INDEX('BAZA PRAC'!$D$4:$D$61,$P231-4+33),"")</f>
        <v/>
      </c>
      <c r="AY231" s="26">
        <f>IF(34&lt;=$Q231,INDEX('BAZA PRAC'!$D$4:$D$61,$P231-4+34),"")</f>
        <v/>
      </c>
      <c r="AZ231" s="26">
        <f>IF(35&lt;=$Q231,INDEX('BAZA PRAC'!$D$4:$D$61,$P231-4+35),"")</f>
        <v/>
      </c>
      <c r="BA231" s="26">
        <f>IF(36&lt;=$Q231,INDEX('BAZA PRAC'!$D$4:$D$61,$P231-4+36),"")</f>
        <v/>
      </c>
      <c r="BB231" s="26">
        <f>IF(37&lt;=$Q231,INDEX('BAZA PRAC'!$D$4:$D$61,$P231-4+37),"")</f>
        <v/>
      </c>
      <c r="BC231" s="26">
        <f>IF(38&lt;=$Q231,INDEX('BAZA PRAC'!$D$4:$D$61,$P231-4+38),"")</f>
        <v/>
      </c>
      <c r="BD231" s="26">
        <f>IF(39&lt;=$Q231,INDEX('BAZA PRAC'!$D$4:$D$61,$P231-4+39),"")</f>
        <v/>
      </c>
      <c r="BE231" s="26">
        <f>IF(40&lt;=$Q231,INDEX('BAZA PRAC'!$D$4:$D$61,$P231-4+40),"")</f>
        <v/>
      </c>
      <c r="BF231" s="26">
        <f>IF(41&lt;=$Q231,INDEX('BAZA PRAC'!$D$4:$D$61,$P231-4+41),"")</f>
        <v/>
      </c>
      <c r="BG231" s="26">
        <f>IF(42&lt;=$Q231,INDEX('BAZA PRAC'!$D$4:$D$61,$P231-4+42),"")</f>
        <v/>
      </c>
      <c r="BH231" s="26">
        <f>IF(43&lt;=$Q231,INDEX('BAZA PRAC'!$D$4:$D$61,$P231-4+43),"")</f>
        <v/>
      </c>
      <c r="BI231" s="26">
        <f>IF(44&lt;=$Q231,INDEX('BAZA PRAC'!$D$4:$D$61,$P231-4+44),"")</f>
        <v/>
      </c>
      <c r="BJ231" s="26">
        <f>IF(45&lt;=$Q231,INDEX('BAZA PRAC'!$D$4:$D$61,$P231-4+45),"")</f>
        <v/>
      </c>
      <c r="BK231" s="26">
        <f>IF(46&lt;=$Q231,INDEX('BAZA PRAC'!$D$4:$D$61,$P231-4+46),"")</f>
        <v/>
      </c>
      <c r="BL231" s="26">
        <f>IF(47&lt;=$Q231,INDEX('BAZA PRAC'!$D$4:$D$61,$P231-4+47),"")</f>
        <v/>
      </c>
      <c r="BM231" s="26">
        <f>IF(48&lt;=$Q231,INDEX('BAZA PRAC'!$D$4:$D$61,$P231-4+48),"")</f>
        <v/>
      </c>
      <c r="BN231" s="26">
        <f>IF(49&lt;=$Q231,INDEX('BAZA PRAC'!$D$4:$D$61,$P231-4+49),"")</f>
        <v/>
      </c>
      <c r="BO231" s="26">
        <f>IF(50&lt;=$Q231,INDEX('BAZA PRAC'!$D$4:$D$61,$P231-4+50),"")</f>
        <v/>
      </c>
      <c r="BP231" s="26">
        <f>IF(51&lt;=$Q231,INDEX('BAZA PRAC'!$D$4:$D$61,$P231-4+51),"")</f>
        <v/>
      </c>
      <c r="BQ231" s="26">
        <f>IF(52&lt;=$Q231,INDEX('BAZA PRAC'!$D$4:$D$61,$P231-4+52),"")</f>
        <v/>
      </c>
      <c r="BR231" s="26">
        <f>IF(53&lt;=$Q231,INDEX('BAZA PRAC'!$D$4:$D$61,$P231-4+53),"")</f>
        <v/>
      </c>
      <c r="BS231" s="26">
        <f>IF(54&lt;=$Q231,INDEX('BAZA PRAC'!$D$4:$D$61,$P231-4+54),"")</f>
        <v/>
      </c>
      <c r="BT231" s="26">
        <f>IF(55&lt;=$Q231,INDEX('BAZA PRAC'!$D$4:$D$61,$P231-4+55),"")</f>
        <v/>
      </c>
      <c r="BU231" s="26">
        <f>IF(56&lt;=$Q231,INDEX('BAZA PRAC'!$D$4:$D$61,$P231-4+56),"")</f>
        <v/>
      </c>
      <c r="BV231" s="26">
        <f>IF(57&lt;=$Q231,INDEX('BAZA PRAC'!$D$4:$D$61,$P231-4+57),"")</f>
        <v/>
      </c>
      <c r="BW231" s="26">
        <f>IF(58&lt;=$Q231,INDEX('BAZA PRAC'!$D$4:$D$61,$P231-4+58),"")</f>
        <v/>
      </c>
      <c r="BX231" s="20" t="n"/>
      <c r="BY231" s="20" t="n"/>
    </row>
    <row r="232">
      <c r="A232" s="27">
        <f>IF($D232="","",COUNTA($D$11:$D232))</f>
        <v/>
      </c>
      <c r="B232" s="27">
        <f>IF($BX232&lt;&gt;"",$BX232,IF($D232="","",IFERROR(INDEX('BAZA PRAC'!$A$4:$A$61,MATCH($D232,'BAZA PRAC'!$D$4:$D$61,0)),"")))</f>
        <v/>
      </c>
      <c r="C232" s="20" t="n"/>
      <c r="D232" s="21" t="n"/>
      <c r="E232" s="27">
        <f>IF($BY232&lt;&gt;"",$BY232,IF($D232="","",IFERROR(INDEX('BAZA PRAC'!$E$4:$E$61,MATCH($D232,'BAZA PRAC'!$D$4:$D$61,0)),"")))</f>
        <v/>
      </c>
      <c r="F232" s="22" t="n"/>
      <c r="G232" s="23" t="n"/>
      <c r="H232" s="23" t="n"/>
      <c r="I232" s="23" t="n"/>
      <c r="J232" s="28">
        <f>IF($D232="","",N(G232)+N(H232)+N(I232))</f>
        <v/>
      </c>
      <c r="K232" s="28">
        <f>IF($D232="","",N(F232)*J232)</f>
        <v/>
      </c>
      <c r="L232" s="25" t="n"/>
      <c r="M232" s="28">
        <f>IF($D232="","",K232*(1-N(L232)))</f>
        <v/>
      </c>
      <c r="N232" s="21" t="n"/>
      <c r="P232" s="26">
        <f>IFERROR(VLOOKUP($C232,USTAWIENIA!$E$2:$H$8,3,FALSE),4)</f>
        <v/>
      </c>
      <c r="Q232" s="26">
        <f>IFERROR(VLOOKUP($C232,USTAWIENIA!$E$2:$H$8,4,FALSE),58)</f>
        <v/>
      </c>
      <c r="R232" s="26">
        <f>IF(1&lt;=$Q232,INDEX('BAZA PRAC'!$D$4:$D$61,$P232-4+1),"")</f>
        <v/>
      </c>
      <c r="S232" s="26">
        <f>IF(2&lt;=$Q232,INDEX('BAZA PRAC'!$D$4:$D$61,$P232-4+2),"")</f>
        <v/>
      </c>
      <c r="T232" s="26">
        <f>IF(3&lt;=$Q232,INDEX('BAZA PRAC'!$D$4:$D$61,$P232-4+3),"")</f>
        <v/>
      </c>
      <c r="U232" s="26">
        <f>IF(4&lt;=$Q232,INDEX('BAZA PRAC'!$D$4:$D$61,$P232-4+4),"")</f>
        <v/>
      </c>
      <c r="V232" s="26">
        <f>IF(5&lt;=$Q232,INDEX('BAZA PRAC'!$D$4:$D$61,$P232-4+5),"")</f>
        <v/>
      </c>
      <c r="W232" s="26">
        <f>IF(6&lt;=$Q232,INDEX('BAZA PRAC'!$D$4:$D$61,$P232-4+6),"")</f>
        <v/>
      </c>
      <c r="X232" s="26">
        <f>IF(7&lt;=$Q232,INDEX('BAZA PRAC'!$D$4:$D$61,$P232-4+7),"")</f>
        <v/>
      </c>
      <c r="Y232" s="26">
        <f>IF(8&lt;=$Q232,INDEX('BAZA PRAC'!$D$4:$D$61,$P232-4+8),"")</f>
        <v/>
      </c>
      <c r="Z232" s="26">
        <f>IF(9&lt;=$Q232,INDEX('BAZA PRAC'!$D$4:$D$61,$P232-4+9),"")</f>
        <v/>
      </c>
      <c r="AA232" s="26">
        <f>IF(10&lt;=$Q232,INDEX('BAZA PRAC'!$D$4:$D$61,$P232-4+10),"")</f>
        <v/>
      </c>
      <c r="AB232" s="26">
        <f>IF(11&lt;=$Q232,INDEX('BAZA PRAC'!$D$4:$D$61,$P232-4+11),"")</f>
        <v/>
      </c>
      <c r="AC232" s="26">
        <f>IF(12&lt;=$Q232,INDEX('BAZA PRAC'!$D$4:$D$61,$P232-4+12),"")</f>
        <v/>
      </c>
      <c r="AD232" s="26">
        <f>IF(13&lt;=$Q232,INDEX('BAZA PRAC'!$D$4:$D$61,$P232-4+13),"")</f>
        <v/>
      </c>
      <c r="AE232" s="26">
        <f>IF(14&lt;=$Q232,INDEX('BAZA PRAC'!$D$4:$D$61,$P232-4+14),"")</f>
        <v/>
      </c>
      <c r="AF232" s="26">
        <f>IF(15&lt;=$Q232,INDEX('BAZA PRAC'!$D$4:$D$61,$P232-4+15),"")</f>
        <v/>
      </c>
      <c r="AG232" s="26">
        <f>IF(16&lt;=$Q232,INDEX('BAZA PRAC'!$D$4:$D$61,$P232-4+16),"")</f>
        <v/>
      </c>
      <c r="AH232" s="26">
        <f>IF(17&lt;=$Q232,INDEX('BAZA PRAC'!$D$4:$D$61,$P232-4+17),"")</f>
        <v/>
      </c>
      <c r="AI232" s="26">
        <f>IF(18&lt;=$Q232,INDEX('BAZA PRAC'!$D$4:$D$61,$P232-4+18),"")</f>
        <v/>
      </c>
      <c r="AJ232" s="26">
        <f>IF(19&lt;=$Q232,INDEX('BAZA PRAC'!$D$4:$D$61,$P232-4+19),"")</f>
        <v/>
      </c>
      <c r="AK232" s="26">
        <f>IF(20&lt;=$Q232,INDEX('BAZA PRAC'!$D$4:$D$61,$P232-4+20),"")</f>
        <v/>
      </c>
      <c r="AL232" s="26">
        <f>IF(21&lt;=$Q232,INDEX('BAZA PRAC'!$D$4:$D$61,$P232-4+21),"")</f>
        <v/>
      </c>
      <c r="AM232" s="26">
        <f>IF(22&lt;=$Q232,INDEX('BAZA PRAC'!$D$4:$D$61,$P232-4+22),"")</f>
        <v/>
      </c>
      <c r="AN232" s="26">
        <f>IF(23&lt;=$Q232,INDEX('BAZA PRAC'!$D$4:$D$61,$P232-4+23),"")</f>
        <v/>
      </c>
      <c r="AO232" s="26">
        <f>IF(24&lt;=$Q232,INDEX('BAZA PRAC'!$D$4:$D$61,$P232-4+24),"")</f>
        <v/>
      </c>
      <c r="AP232" s="26">
        <f>IF(25&lt;=$Q232,INDEX('BAZA PRAC'!$D$4:$D$61,$P232-4+25),"")</f>
        <v/>
      </c>
      <c r="AQ232" s="26">
        <f>IF(26&lt;=$Q232,INDEX('BAZA PRAC'!$D$4:$D$61,$P232-4+26),"")</f>
        <v/>
      </c>
      <c r="AR232" s="26">
        <f>IF(27&lt;=$Q232,INDEX('BAZA PRAC'!$D$4:$D$61,$P232-4+27),"")</f>
        <v/>
      </c>
      <c r="AS232" s="26">
        <f>IF(28&lt;=$Q232,INDEX('BAZA PRAC'!$D$4:$D$61,$P232-4+28),"")</f>
        <v/>
      </c>
      <c r="AT232" s="26">
        <f>IF(29&lt;=$Q232,INDEX('BAZA PRAC'!$D$4:$D$61,$P232-4+29),"")</f>
        <v/>
      </c>
      <c r="AU232" s="26">
        <f>IF(30&lt;=$Q232,INDEX('BAZA PRAC'!$D$4:$D$61,$P232-4+30),"")</f>
        <v/>
      </c>
      <c r="AV232" s="26">
        <f>IF(31&lt;=$Q232,INDEX('BAZA PRAC'!$D$4:$D$61,$P232-4+31),"")</f>
        <v/>
      </c>
      <c r="AW232" s="26">
        <f>IF(32&lt;=$Q232,INDEX('BAZA PRAC'!$D$4:$D$61,$P232-4+32),"")</f>
        <v/>
      </c>
      <c r="AX232" s="26">
        <f>IF(33&lt;=$Q232,INDEX('BAZA PRAC'!$D$4:$D$61,$P232-4+33),"")</f>
        <v/>
      </c>
      <c r="AY232" s="26">
        <f>IF(34&lt;=$Q232,INDEX('BAZA PRAC'!$D$4:$D$61,$P232-4+34),"")</f>
        <v/>
      </c>
      <c r="AZ232" s="26">
        <f>IF(35&lt;=$Q232,INDEX('BAZA PRAC'!$D$4:$D$61,$P232-4+35),"")</f>
        <v/>
      </c>
      <c r="BA232" s="26">
        <f>IF(36&lt;=$Q232,INDEX('BAZA PRAC'!$D$4:$D$61,$P232-4+36),"")</f>
        <v/>
      </c>
      <c r="BB232" s="26">
        <f>IF(37&lt;=$Q232,INDEX('BAZA PRAC'!$D$4:$D$61,$P232-4+37),"")</f>
        <v/>
      </c>
      <c r="BC232" s="26">
        <f>IF(38&lt;=$Q232,INDEX('BAZA PRAC'!$D$4:$D$61,$P232-4+38),"")</f>
        <v/>
      </c>
      <c r="BD232" s="26">
        <f>IF(39&lt;=$Q232,INDEX('BAZA PRAC'!$D$4:$D$61,$P232-4+39),"")</f>
        <v/>
      </c>
      <c r="BE232" s="26">
        <f>IF(40&lt;=$Q232,INDEX('BAZA PRAC'!$D$4:$D$61,$P232-4+40),"")</f>
        <v/>
      </c>
      <c r="BF232" s="26">
        <f>IF(41&lt;=$Q232,INDEX('BAZA PRAC'!$D$4:$D$61,$P232-4+41),"")</f>
        <v/>
      </c>
      <c r="BG232" s="26">
        <f>IF(42&lt;=$Q232,INDEX('BAZA PRAC'!$D$4:$D$61,$P232-4+42),"")</f>
        <v/>
      </c>
      <c r="BH232" s="26">
        <f>IF(43&lt;=$Q232,INDEX('BAZA PRAC'!$D$4:$D$61,$P232-4+43),"")</f>
        <v/>
      </c>
      <c r="BI232" s="26">
        <f>IF(44&lt;=$Q232,INDEX('BAZA PRAC'!$D$4:$D$61,$P232-4+44),"")</f>
        <v/>
      </c>
      <c r="BJ232" s="26">
        <f>IF(45&lt;=$Q232,INDEX('BAZA PRAC'!$D$4:$D$61,$P232-4+45),"")</f>
        <v/>
      </c>
      <c r="BK232" s="26">
        <f>IF(46&lt;=$Q232,INDEX('BAZA PRAC'!$D$4:$D$61,$P232-4+46),"")</f>
        <v/>
      </c>
      <c r="BL232" s="26">
        <f>IF(47&lt;=$Q232,INDEX('BAZA PRAC'!$D$4:$D$61,$P232-4+47),"")</f>
        <v/>
      </c>
      <c r="BM232" s="26">
        <f>IF(48&lt;=$Q232,INDEX('BAZA PRAC'!$D$4:$D$61,$P232-4+48),"")</f>
        <v/>
      </c>
      <c r="BN232" s="26">
        <f>IF(49&lt;=$Q232,INDEX('BAZA PRAC'!$D$4:$D$61,$P232-4+49),"")</f>
        <v/>
      </c>
      <c r="BO232" s="26">
        <f>IF(50&lt;=$Q232,INDEX('BAZA PRAC'!$D$4:$D$61,$P232-4+50),"")</f>
        <v/>
      </c>
      <c r="BP232" s="26">
        <f>IF(51&lt;=$Q232,INDEX('BAZA PRAC'!$D$4:$D$61,$P232-4+51),"")</f>
        <v/>
      </c>
      <c r="BQ232" s="26">
        <f>IF(52&lt;=$Q232,INDEX('BAZA PRAC'!$D$4:$D$61,$P232-4+52),"")</f>
        <v/>
      </c>
      <c r="BR232" s="26">
        <f>IF(53&lt;=$Q232,INDEX('BAZA PRAC'!$D$4:$D$61,$P232-4+53),"")</f>
        <v/>
      </c>
      <c r="BS232" s="26">
        <f>IF(54&lt;=$Q232,INDEX('BAZA PRAC'!$D$4:$D$61,$P232-4+54),"")</f>
        <v/>
      </c>
      <c r="BT232" s="26">
        <f>IF(55&lt;=$Q232,INDEX('BAZA PRAC'!$D$4:$D$61,$P232-4+55),"")</f>
        <v/>
      </c>
      <c r="BU232" s="26">
        <f>IF(56&lt;=$Q232,INDEX('BAZA PRAC'!$D$4:$D$61,$P232-4+56),"")</f>
        <v/>
      </c>
      <c r="BV232" s="26">
        <f>IF(57&lt;=$Q232,INDEX('BAZA PRAC'!$D$4:$D$61,$P232-4+57),"")</f>
        <v/>
      </c>
      <c r="BW232" s="26">
        <f>IF(58&lt;=$Q232,INDEX('BAZA PRAC'!$D$4:$D$61,$P232-4+58),"")</f>
        <v/>
      </c>
      <c r="BX232" s="20" t="n"/>
      <c r="BY232" s="20" t="n"/>
    </row>
    <row r="233">
      <c r="A233" s="19">
        <f>IF($D233="","",COUNTA($D$11:$D233))</f>
        <v/>
      </c>
      <c r="B233" s="19">
        <f>IF($BX233&lt;&gt;"",$BX233,IF($D233="","",IFERROR(INDEX('BAZA PRAC'!$A$4:$A$61,MATCH($D233,'BAZA PRAC'!$D$4:$D$61,0)),"")))</f>
        <v/>
      </c>
      <c r="C233" s="20" t="n"/>
      <c r="D233" s="21" t="n"/>
      <c r="E233" s="19">
        <f>IF($BY233&lt;&gt;"",$BY233,IF($D233="","",IFERROR(INDEX('BAZA PRAC'!$E$4:$E$61,MATCH($D233,'BAZA PRAC'!$D$4:$D$61,0)),"")))</f>
        <v/>
      </c>
      <c r="F233" s="22" t="n"/>
      <c r="G233" s="23" t="n"/>
      <c r="H233" s="23" t="n"/>
      <c r="I233" s="23" t="n"/>
      <c r="J233" s="24">
        <f>IF($D233="","",N(G233)+N(H233)+N(I233))</f>
        <v/>
      </c>
      <c r="K233" s="24">
        <f>IF($D233="","",N(F233)*J233)</f>
        <v/>
      </c>
      <c r="L233" s="25" t="n"/>
      <c r="M233" s="24">
        <f>IF($D233="","",K233*(1-N(L233)))</f>
        <v/>
      </c>
      <c r="N233" s="21" t="n"/>
      <c r="P233" s="26">
        <f>IFERROR(VLOOKUP($C233,USTAWIENIA!$E$2:$H$8,3,FALSE),4)</f>
        <v/>
      </c>
      <c r="Q233" s="26">
        <f>IFERROR(VLOOKUP($C233,USTAWIENIA!$E$2:$H$8,4,FALSE),58)</f>
        <v/>
      </c>
      <c r="R233" s="26">
        <f>IF(1&lt;=$Q233,INDEX('BAZA PRAC'!$D$4:$D$61,$P233-4+1),"")</f>
        <v/>
      </c>
      <c r="S233" s="26">
        <f>IF(2&lt;=$Q233,INDEX('BAZA PRAC'!$D$4:$D$61,$P233-4+2),"")</f>
        <v/>
      </c>
      <c r="T233" s="26">
        <f>IF(3&lt;=$Q233,INDEX('BAZA PRAC'!$D$4:$D$61,$P233-4+3),"")</f>
        <v/>
      </c>
      <c r="U233" s="26">
        <f>IF(4&lt;=$Q233,INDEX('BAZA PRAC'!$D$4:$D$61,$P233-4+4),"")</f>
        <v/>
      </c>
      <c r="V233" s="26">
        <f>IF(5&lt;=$Q233,INDEX('BAZA PRAC'!$D$4:$D$61,$P233-4+5),"")</f>
        <v/>
      </c>
      <c r="W233" s="26">
        <f>IF(6&lt;=$Q233,INDEX('BAZA PRAC'!$D$4:$D$61,$P233-4+6),"")</f>
        <v/>
      </c>
      <c r="X233" s="26">
        <f>IF(7&lt;=$Q233,INDEX('BAZA PRAC'!$D$4:$D$61,$P233-4+7),"")</f>
        <v/>
      </c>
      <c r="Y233" s="26">
        <f>IF(8&lt;=$Q233,INDEX('BAZA PRAC'!$D$4:$D$61,$P233-4+8),"")</f>
        <v/>
      </c>
      <c r="Z233" s="26">
        <f>IF(9&lt;=$Q233,INDEX('BAZA PRAC'!$D$4:$D$61,$P233-4+9),"")</f>
        <v/>
      </c>
      <c r="AA233" s="26">
        <f>IF(10&lt;=$Q233,INDEX('BAZA PRAC'!$D$4:$D$61,$P233-4+10),"")</f>
        <v/>
      </c>
      <c r="AB233" s="26">
        <f>IF(11&lt;=$Q233,INDEX('BAZA PRAC'!$D$4:$D$61,$P233-4+11),"")</f>
        <v/>
      </c>
      <c r="AC233" s="26">
        <f>IF(12&lt;=$Q233,INDEX('BAZA PRAC'!$D$4:$D$61,$P233-4+12),"")</f>
        <v/>
      </c>
      <c r="AD233" s="26">
        <f>IF(13&lt;=$Q233,INDEX('BAZA PRAC'!$D$4:$D$61,$P233-4+13),"")</f>
        <v/>
      </c>
      <c r="AE233" s="26">
        <f>IF(14&lt;=$Q233,INDEX('BAZA PRAC'!$D$4:$D$61,$P233-4+14),"")</f>
        <v/>
      </c>
      <c r="AF233" s="26">
        <f>IF(15&lt;=$Q233,INDEX('BAZA PRAC'!$D$4:$D$61,$P233-4+15),"")</f>
        <v/>
      </c>
      <c r="AG233" s="26">
        <f>IF(16&lt;=$Q233,INDEX('BAZA PRAC'!$D$4:$D$61,$P233-4+16),"")</f>
        <v/>
      </c>
      <c r="AH233" s="26">
        <f>IF(17&lt;=$Q233,INDEX('BAZA PRAC'!$D$4:$D$61,$P233-4+17),"")</f>
        <v/>
      </c>
      <c r="AI233" s="26">
        <f>IF(18&lt;=$Q233,INDEX('BAZA PRAC'!$D$4:$D$61,$P233-4+18),"")</f>
        <v/>
      </c>
      <c r="AJ233" s="26">
        <f>IF(19&lt;=$Q233,INDEX('BAZA PRAC'!$D$4:$D$61,$P233-4+19),"")</f>
        <v/>
      </c>
      <c r="AK233" s="26">
        <f>IF(20&lt;=$Q233,INDEX('BAZA PRAC'!$D$4:$D$61,$P233-4+20),"")</f>
        <v/>
      </c>
      <c r="AL233" s="26">
        <f>IF(21&lt;=$Q233,INDEX('BAZA PRAC'!$D$4:$D$61,$P233-4+21),"")</f>
        <v/>
      </c>
      <c r="AM233" s="26">
        <f>IF(22&lt;=$Q233,INDEX('BAZA PRAC'!$D$4:$D$61,$P233-4+22),"")</f>
        <v/>
      </c>
      <c r="AN233" s="26">
        <f>IF(23&lt;=$Q233,INDEX('BAZA PRAC'!$D$4:$D$61,$P233-4+23),"")</f>
        <v/>
      </c>
      <c r="AO233" s="26">
        <f>IF(24&lt;=$Q233,INDEX('BAZA PRAC'!$D$4:$D$61,$P233-4+24),"")</f>
        <v/>
      </c>
      <c r="AP233" s="26">
        <f>IF(25&lt;=$Q233,INDEX('BAZA PRAC'!$D$4:$D$61,$P233-4+25),"")</f>
        <v/>
      </c>
      <c r="AQ233" s="26">
        <f>IF(26&lt;=$Q233,INDEX('BAZA PRAC'!$D$4:$D$61,$P233-4+26),"")</f>
        <v/>
      </c>
      <c r="AR233" s="26">
        <f>IF(27&lt;=$Q233,INDEX('BAZA PRAC'!$D$4:$D$61,$P233-4+27),"")</f>
        <v/>
      </c>
      <c r="AS233" s="26">
        <f>IF(28&lt;=$Q233,INDEX('BAZA PRAC'!$D$4:$D$61,$P233-4+28),"")</f>
        <v/>
      </c>
      <c r="AT233" s="26">
        <f>IF(29&lt;=$Q233,INDEX('BAZA PRAC'!$D$4:$D$61,$P233-4+29),"")</f>
        <v/>
      </c>
      <c r="AU233" s="26">
        <f>IF(30&lt;=$Q233,INDEX('BAZA PRAC'!$D$4:$D$61,$P233-4+30),"")</f>
        <v/>
      </c>
      <c r="AV233" s="26">
        <f>IF(31&lt;=$Q233,INDEX('BAZA PRAC'!$D$4:$D$61,$P233-4+31),"")</f>
        <v/>
      </c>
      <c r="AW233" s="26">
        <f>IF(32&lt;=$Q233,INDEX('BAZA PRAC'!$D$4:$D$61,$P233-4+32),"")</f>
        <v/>
      </c>
      <c r="AX233" s="26">
        <f>IF(33&lt;=$Q233,INDEX('BAZA PRAC'!$D$4:$D$61,$P233-4+33),"")</f>
        <v/>
      </c>
      <c r="AY233" s="26">
        <f>IF(34&lt;=$Q233,INDEX('BAZA PRAC'!$D$4:$D$61,$P233-4+34),"")</f>
        <v/>
      </c>
      <c r="AZ233" s="26">
        <f>IF(35&lt;=$Q233,INDEX('BAZA PRAC'!$D$4:$D$61,$P233-4+35),"")</f>
        <v/>
      </c>
      <c r="BA233" s="26">
        <f>IF(36&lt;=$Q233,INDEX('BAZA PRAC'!$D$4:$D$61,$P233-4+36),"")</f>
        <v/>
      </c>
      <c r="BB233" s="26">
        <f>IF(37&lt;=$Q233,INDEX('BAZA PRAC'!$D$4:$D$61,$P233-4+37),"")</f>
        <v/>
      </c>
      <c r="BC233" s="26">
        <f>IF(38&lt;=$Q233,INDEX('BAZA PRAC'!$D$4:$D$61,$P233-4+38),"")</f>
        <v/>
      </c>
      <c r="BD233" s="26">
        <f>IF(39&lt;=$Q233,INDEX('BAZA PRAC'!$D$4:$D$61,$P233-4+39),"")</f>
        <v/>
      </c>
      <c r="BE233" s="26">
        <f>IF(40&lt;=$Q233,INDEX('BAZA PRAC'!$D$4:$D$61,$P233-4+40),"")</f>
        <v/>
      </c>
      <c r="BF233" s="26">
        <f>IF(41&lt;=$Q233,INDEX('BAZA PRAC'!$D$4:$D$61,$P233-4+41),"")</f>
        <v/>
      </c>
      <c r="BG233" s="26">
        <f>IF(42&lt;=$Q233,INDEX('BAZA PRAC'!$D$4:$D$61,$P233-4+42),"")</f>
        <v/>
      </c>
      <c r="BH233" s="26">
        <f>IF(43&lt;=$Q233,INDEX('BAZA PRAC'!$D$4:$D$61,$P233-4+43),"")</f>
        <v/>
      </c>
      <c r="BI233" s="26">
        <f>IF(44&lt;=$Q233,INDEX('BAZA PRAC'!$D$4:$D$61,$P233-4+44),"")</f>
        <v/>
      </c>
      <c r="BJ233" s="26">
        <f>IF(45&lt;=$Q233,INDEX('BAZA PRAC'!$D$4:$D$61,$P233-4+45),"")</f>
        <v/>
      </c>
      <c r="BK233" s="26">
        <f>IF(46&lt;=$Q233,INDEX('BAZA PRAC'!$D$4:$D$61,$P233-4+46),"")</f>
        <v/>
      </c>
      <c r="BL233" s="26">
        <f>IF(47&lt;=$Q233,INDEX('BAZA PRAC'!$D$4:$D$61,$P233-4+47),"")</f>
        <v/>
      </c>
      <c r="BM233" s="26">
        <f>IF(48&lt;=$Q233,INDEX('BAZA PRAC'!$D$4:$D$61,$P233-4+48),"")</f>
        <v/>
      </c>
      <c r="BN233" s="26">
        <f>IF(49&lt;=$Q233,INDEX('BAZA PRAC'!$D$4:$D$61,$P233-4+49),"")</f>
        <v/>
      </c>
      <c r="BO233" s="26">
        <f>IF(50&lt;=$Q233,INDEX('BAZA PRAC'!$D$4:$D$61,$P233-4+50),"")</f>
        <v/>
      </c>
      <c r="BP233" s="26">
        <f>IF(51&lt;=$Q233,INDEX('BAZA PRAC'!$D$4:$D$61,$P233-4+51),"")</f>
        <v/>
      </c>
      <c r="BQ233" s="26">
        <f>IF(52&lt;=$Q233,INDEX('BAZA PRAC'!$D$4:$D$61,$P233-4+52),"")</f>
        <v/>
      </c>
      <c r="BR233" s="26">
        <f>IF(53&lt;=$Q233,INDEX('BAZA PRAC'!$D$4:$D$61,$P233-4+53),"")</f>
        <v/>
      </c>
      <c r="BS233" s="26">
        <f>IF(54&lt;=$Q233,INDEX('BAZA PRAC'!$D$4:$D$61,$P233-4+54),"")</f>
        <v/>
      </c>
      <c r="BT233" s="26">
        <f>IF(55&lt;=$Q233,INDEX('BAZA PRAC'!$D$4:$D$61,$P233-4+55),"")</f>
        <v/>
      </c>
      <c r="BU233" s="26">
        <f>IF(56&lt;=$Q233,INDEX('BAZA PRAC'!$D$4:$D$61,$P233-4+56),"")</f>
        <v/>
      </c>
      <c r="BV233" s="26">
        <f>IF(57&lt;=$Q233,INDEX('BAZA PRAC'!$D$4:$D$61,$P233-4+57),"")</f>
        <v/>
      </c>
      <c r="BW233" s="26">
        <f>IF(58&lt;=$Q233,INDEX('BAZA PRAC'!$D$4:$D$61,$P233-4+58),"")</f>
        <v/>
      </c>
      <c r="BX233" s="20" t="n"/>
      <c r="BY233" s="20" t="n"/>
    </row>
    <row r="234">
      <c r="A234" s="27">
        <f>IF($D234="","",COUNTA($D$11:$D234))</f>
        <v/>
      </c>
      <c r="B234" s="27">
        <f>IF($BX234&lt;&gt;"",$BX234,IF($D234="","",IFERROR(INDEX('BAZA PRAC'!$A$4:$A$61,MATCH($D234,'BAZA PRAC'!$D$4:$D$61,0)),"")))</f>
        <v/>
      </c>
      <c r="C234" s="20" t="n"/>
      <c r="D234" s="21" t="n"/>
      <c r="E234" s="27">
        <f>IF($BY234&lt;&gt;"",$BY234,IF($D234="","",IFERROR(INDEX('BAZA PRAC'!$E$4:$E$61,MATCH($D234,'BAZA PRAC'!$D$4:$D$61,0)),"")))</f>
        <v/>
      </c>
      <c r="F234" s="22" t="n"/>
      <c r="G234" s="23" t="n"/>
      <c r="H234" s="23" t="n"/>
      <c r="I234" s="23" t="n"/>
      <c r="J234" s="28">
        <f>IF($D234="","",N(G234)+N(H234)+N(I234))</f>
        <v/>
      </c>
      <c r="K234" s="28">
        <f>IF($D234="","",N(F234)*J234)</f>
        <v/>
      </c>
      <c r="L234" s="25" t="n"/>
      <c r="M234" s="28">
        <f>IF($D234="","",K234*(1-N(L234)))</f>
        <v/>
      </c>
      <c r="N234" s="21" t="n"/>
      <c r="P234" s="26">
        <f>IFERROR(VLOOKUP($C234,USTAWIENIA!$E$2:$H$8,3,FALSE),4)</f>
        <v/>
      </c>
      <c r="Q234" s="26">
        <f>IFERROR(VLOOKUP($C234,USTAWIENIA!$E$2:$H$8,4,FALSE),58)</f>
        <v/>
      </c>
      <c r="R234" s="26">
        <f>IF(1&lt;=$Q234,INDEX('BAZA PRAC'!$D$4:$D$61,$P234-4+1),"")</f>
        <v/>
      </c>
      <c r="S234" s="26">
        <f>IF(2&lt;=$Q234,INDEX('BAZA PRAC'!$D$4:$D$61,$P234-4+2),"")</f>
        <v/>
      </c>
      <c r="T234" s="26">
        <f>IF(3&lt;=$Q234,INDEX('BAZA PRAC'!$D$4:$D$61,$P234-4+3),"")</f>
        <v/>
      </c>
      <c r="U234" s="26">
        <f>IF(4&lt;=$Q234,INDEX('BAZA PRAC'!$D$4:$D$61,$P234-4+4),"")</f>
        <v/>
      </c>
      <c r="V234" s="26">
        <f>IF(5&lt;=$Q234,INDEX('BAZA PRAC'!$D$4:$D$61,$P234-4+5),"")</f>
        <v/>
      </c>
      <c r="W234" s="26">
        <f>IF(6&lt;=$Q234,INDEX('BAZA PRAC'!$D$4:$D$61,$P234-4+6),"")</f>
        <v/>
      </c>
      <c r="X234" s="26">
        <f>IF(7&lt;=$Q234,INDEX('BAZA PRAC'!$D$4:$D$61,$P234-4+7),"")</f>
        <v/>
      </c>
      <c r="Y234" s="26">
        <f>IF(8&lt;=$Q234,INDEX('BAZA PRAC'!$D$4:$D$61,$P234-4+8),"")</f>
        <v/>
      </c>
      <c r="Z234" s="26">
        <f>IF(9&lt;=$Q234,INDEX('BAZA PRAC'!$D$4:$D$61,$P234-4+9),"")</f>
        <v/>
      </c>
      <c r="AA234" s="26">
        <f>IF(10&lt;=$Q234,INDEX('BAZA PRAC'!$D$4:$D$61,$P234-4+10),"")</f>
        <v/>
      </c>
      <c r="AB234" s="26">
        <f>IF(11&lt;=$Q234,INDEX('BAZA PRAC'!$D$4:$D$61,$P234-4+11),"")</f>
        <v/>
      </c>
      <c r="AC234" s="26">
        <f>IF(12&lt;=$Q234,INDEX('BAZA PRAC'!$D$4:$D$61,$P234-4+12),"")</f>
        <v/>
      </c>
      <c r="AD234" s="26">
        <f>IF(13&lt;=$Q234,INDEX('BAZA PRAC'!$D$4:$D$61,$P234-4+13),"")</f>
        <v/>
      </c>
      <c r="AE234" s="26">
        <f>IF(14&lt;=$Q234,INDEX('BAZA PRAC'!$D$4:$D$61,$P234-4+14),"")</f>
        <v/>
      </c>
      <c r="AF234" s="26">
        <f>IF(15&lt;=$Q234,INDEX('BAZA PRAC'!$D$4:$D$61,$P234-4+15),"")</f>
        <v/>
      </c>
      <c r="AG234" s="26">
        <f>IF(16&lt;=$Q234,INDEX('BAZA PRAC'!$D$4:$D$61,$P234-4+16),"")</f>
        <v/>
      </c>
      <c r="AH234" s="26">
        <f>IF(17&lt;=$Q234,INDEX('BAZA PRAC'!$D$4:$D$61,$P234-4+17),"")</f>
        <v/>
      </c>
      <c r="AI234" s="26">
        <f>IF(18&lt;=$Q234,INDEX('BAZA PRAC'!$D$4:$D$61,$P234-4+18),"")</f>
        <v/>
      </c>
      <c r="AJ234" s="26">
        <f>IF(19&lt;=$Q234,INDEX('BAZA PRAC'!$D$4:$D$61,$P234-4+19),"")</f>
        <v/>
      </c>
      <c r="AK234" s="26">
        <f>IF(20&lt;=$Q234,INDEX('BAZA PRAC'!$D$4:$D$61,$P234-4+20),"")</f>
        <v/>
      </c>
      <c r="AL234" s="26">
        <f>IF(21&lt;=$Q234,INDEX('BAZA PRAC'!$D$4:$D$61,$P234-4+21),"")</f>
        <v/>
      </c>
      <c r="AM234" s="26">
        <f>IF(22&lt;=$Q234,INDEX('BAZA PRAC'!$D$4:$D$61,$P234-4+22),"")</f>
        <v/>
      </c>
      <c r="AN234" s="26">
        <f>IF(23&lt;=$Q234,INDEX('BAZA PRAC'!$D$4:$D$61,$P234-4+23),"")</f>
        <v/>
      </c>
      <c r="AO234" s="26">
        <f>IF(24&lt;=$Q234,INDEX('BAZA PRAC'!$D$4:$D$61,$P234-4+24),"")</f>
        <v/>
      </c>
      <c r="AP234" s="26">
        <f>IF(25&lt;=$Q234,INDEX('BAZA PRAC'!$D$4:$D$61,$P234-4+25),"")</f>
        <v/>
      </c>
      <c r="AQ234" s="26">
        <f>IF(26&lt;=$Q234,INDEX('BAZA PRAC'!$D$4:$D$61,$P234-4+26),"")</f>
        <v/>
      </c>
      <c r="AR234" s="26">
        <f>IF(27&lt;=$Q234,INDEX('BAZA PRAC'!$D$4:$D$61,$P234-4+27),"")</f>
        <v/>
      </c>
      <c r="AS234" s="26">
        <f>IF(28&lt;=$Q234,INDEX('BAZA PRAC'!$D$4:$D$61,$P234-4+28),"")</f>
        <v/>
      </c>
      <c r="AT234" s="26">
        <f>IF(29&lt;=$Q234,INDEX('BAZA PRAC'!$D$4:$D$61,$P234-4+29),"")</f>
        <v/>
      </c>
      <c r="AU234" s="26">
        <f>IF(30&lt;=$Q234,INDEX('BAZA PRAC'!$D$4:$D$61,$P234-4+30),"")</f>
        <v/>
      </c>
      <c r="AV234" s="26">
        <f>IF(31&lt;=$Q234,INDEX('BAZA PRAC'!$D$4:$D$61,$P234-4+31),"")</f>
        <v/>
      </c>
      <c r="AW234" s="26">
        <f>IF(32&lt;=$Q234,INDEX('BAZA PRAC'!$D$4:$D$61,$P234-4+32),"")</f>
        <v/>
      </c>
      <c r="AX234" s="26">
        <f>IF(33&lt;=$Q234,INDEX('BAZA PRAC'!$D$4:$D$61,$P234-4+33),"")</f>
        <v/>
      </c>
      <c r="AY234" s="26">
        <f>IF(34&lt;=$Q234,INDEX('BAZA PRAC'!$D$4:$D$61,$P234-4+34),"")</f>
        <v/>
      </c>
      <c r="AZ234" s="26">
        <f>IF(35&lt;=$Q234,INDEX('BAZA PRAC'!$D$4:$D$61,$P234-4+35),"")</f>
        <v/>
      </c>
      <c r="BA234" s="26">
        <f>IF(36&lt;=$Q234,INDEX('BAZA PRAC'!$D$4:$D$61,$P234-4+36),"")</f>
        <v/>
      </c>
      <c r="BB234" s="26">
        <f>IF(37&lt;=$Q234,INDEX('BAZA PRAC'!$D$4:$D$61,$P234-4+37),"")</f>
        <v/>
      </c>
      <c r="BC234" s="26">
        <f>IF(38&lt;=$Q234,INDEX('BAZA PRAC'!$D$4:$D$61,$P234-4+38),"")</f>
        <v/>
      </c>
      <c r="BD234" s="26">
        <f>IF(39&lt;=$Q234,INDEX('BAZA PRAC'!$D$4:$D$61,$P234-4+39),"")</f>
        <v/>
      </c>
      <c r="BE234" s="26">
        <f>IF(40&lt;=$Q234,INDEX('BAZA PRAC'!$D$4:$D$61,$P234-4+40),"")</f>
        <v/>
      </c>
      <c r="BF234" s="26">
        <f>IF(41&lt;=$Q234,INDEX('BAZA PRAC'!$D$4:$D$61,$P234-4+41),"")</f>
        <v/>
      </c>
      <c r="BG234" s="26">
        <f>IF(42&lt;=$Q234,INDEX('BAZA PRAC'!$D$4:$D$61,$P234-4+42),"")</f>
        <v/>
      </c>
      <c r="BH234" s="26">
        <f>IF(43&lt;=$Q234,INDEX('BAZA PRAC'!$D$4:$D$61,$P234-4+43),"")</f>
        <v/>
      </c>
      <c r="BI234" s="26">
        <f>IF(44&lt;=$Q234,INDEX('BAZA PRAC'!$D$4:$D$61,$P234-4+44),"")</f>
        <v/>
      </c>
      <c r="BJ234" s="26">
        <f>IF(45&lt;=$Q234,INDEX('BAZA PRAC'!$D$4:$D$61,$P234-4+45),"")</f>
        <v/>
      </c>
      <c r="BK234" s="26">
        <f>IF(46&lt;=$Q234,INDEX('BAZA PRAC'!$D$4:$D$61,$P234-4+46),"")</f>
        <v/>
      </c>
      <c r="BL234" s="26">
        <f>IF(47&lt;=$Q234,INDEX('BAZA PRAC'!$D$4:$D$61,$P234-4+47),"")</f>
        <v/>
      </c>
      <c r="BM234" s="26">
        <f>IF(48&lt;=$Q234,INDEX('BAZA PRAC'!$D$4:$D$61,$P234-4+48),"")</f>
        <v/>
      </c>
      <c r="BN234" s="26">
        <f>IF(49&lt;=$Q234,INDEX('BAZA PRAC'!$D$4:$D$61,$P234-4+49),"")</f>
        <v/>
      </c>
      <c r="BO234" s="26">
        <f>IF(50&lt;=$Q234,INDEX('BAZA PRAC'!$D$4:$D$61,$P234-4+50),"")</f>
        <v/>
      </c>
      <c r="BP234" s="26">
        <f>IF(51&lt;=$Q234,INDEX('BAZA PRAC'!$D$4:$D$61,$P234-4+51),"")</f>
        <v/>
      </c>
      <c r="BQ234" s="26">
        <f>IF(52&lt;=$Q234,INDEX('BAZA PRAC'!$D$4:$D$61,$P234-4+52),"")</f>
        <v/>
      </c>
      <c r="BR234" s="26">
        <f>IF(53&lt;=$Q234,INDEX('BAZA PRAC'!$D$4:$D$61,$P234-4+53),"")</f>
        <v/>
      </c>
      <c r="BS234" s="26">
        <f>IF(54&lt;=$Q234,INDEX('BAZA PRAC'!$D$4:$D$61,$P234-4+54),"")</f>
        <v/>
      </c>
      <c r="BT234" s="26">
        <f>IF(55&lt;=$Q234,INDEX('BAZA PRAC'!$D$4:$D$61,$P234-4+55),"")</f>
        <v/>
      </c>
      <c r="BU234" s="26">
        <f>IF(56&lt;=$Q234,INDEX('BAZA PRAC'!$D$4:$D$61,$P234-4+56),"")</f>
        <v/>
      </c>
      <c r="BV234" s="26">
        <f>IF(57&lt;=$Q234,INDEX('BAZA PRAC'!$D$4:$D$61,$P234-4+57),"")</f>
        <v/>
      </c>
      <c r="BW234" s="26">
        <f>IF(58&lt;=$Q234,INDEX('BAZA PRAC'!$D$4:$D$61,$P234-4+58),"")</f>
        <v/>
      </c>
      <c r="BX234" s="20" t="n"/>
      <c r="BY234" s="20" t="n"/>
    </row>
    <row r="235">
      <c r="A235" s="19">
        <f>IF($D235="","",COUNTA($D$11:$D235))</f>
        <v/>
      </c>
      <c r="B235" s="19">
        <f>IF($BX235&lt;&gt;"",$BX235,IF($D235="","",IFERROR(INDEX('BAZA PRAC'!$A$4:$A$61,MATCH($D235,'BAZA PRAC'!$D$4:$D$61,0)),"")))</f>
        <v/>
      </c>
      <c r="C235" s="20" t="n"/>
      <c r="D235" s="21" t="n"/>
      <c r="E235" s="19">
        <f>IF($BY235&lt;&gt;"",$BY235,IF($D235="","",IFERROR(INDEX('BAZA PRAC'!$E$4:$E$61,MATCH($D235,'BAZA PRAC'!$D$4:$D$61,0)),"")))</f>
        <v/>
      </c>
      <c r="F235" s="22" t="n"/>
      <c r="G235" s="23" t="n"/>
      <c r="H235" s="23" t="n"/>
      <c r="I235" s="23" t="n"/>
      <c r="J235" s="24">
        <f>IF($D235="","",N(G235)+N(H235)+N(I235))</f>
        <v/>
      </c>
      <c r="K235" s="24">
        <f>IF($D235="","",N(F235)*J235)</f>
        <v/>
      </c>
      <c r="L235" s="25" t="n"/>
      <c r="M235" s="24">
        <f>IF($D235="","",K235*(1-N(L235)))</f>
        <v/>
      </c>
      <c r="N235" s="21" t="n"/>
      <c r="P235" s="26">
        <f>IFERROR(VLOOKUP($C235,USTAWIENIA!$E$2:$H$8,3,FALSE),4)</f>
        <v/>
      </c>
      <c r="Q235" s="26">
        <f>IFERROR(VLOOKUP($C235,USTAWIENIA!$E$2:$H$8,4,FALSE),58)</f>
        <v/>
      </c>
      <c r="R235" s="26">
        <f>IF(1&lt;=$Q235,INDEX('BAZA PRAC'!$D$4:$D$61,$P235-4+1),"")</f>
        <v/>
      </c>
      <c r="S235" s="26">
        <f>IF(2&lt;=$Q235,INDEX('BAZA PRAC'!$D$4:$D$61,$P235-4+2),"")</f>
        <v/>
      </c>
      <c r="T235" s="26">
        <f>IF(3&lt;=$Q235,INDEX('BAZA PRAC'!$D$4:$D$61,$P235-4+3),"")</f>
        <v/>
      </c>
      <c r="U235" s="26">
        <f>IF(4&lt;=$Q235,INDEX('BAZA PRAC'!$D$4:$D$61,$P235-4+4),"")</f>
        <v/>
      </c>
      <c r="V235" s="26">
        <f>IF(5&lt;=$Q235,INDEX('BAZA PRAC'!$D$4:$D$61,$P235-4+5),"")</f>
        <v/>
      </c>
      <c r="W235" s="26">
        <f>IF(6&lt;=$Q235,INDEX('BAZA PRAC'!$D$4:$D$61,$P235-4+6),"")</f>
        <v/>
      </c>
      <c r="X235" s="26">
        <f>IF(7&lt;=$Q235,INDEX('BAZA PRAC'!$D$4:$D$61,$P235-4+7),"")</f>
        <v/>
      </c>
      <c r="Y235" s="26">
        <f>IF(8&lt;=$Q235,INDEX('BAZA PRAC'!$D$4:$D$61,$P235-4+8),"")</f>
        <v/>
      </c>
      <c r="Z235" s="26">
        <f>IF(9&lt;=$Q235,INDEX('BAZA PRAC'!$D$4:$D$61,$P235-4+9),"")</f>
        <v/>
      </c>
      <c r="AA235" s="26">
        <f>IF(10&lt;=$Q235,INDEX('BAZA PRAC'!$D$4:$D$61,$P235-4+10),"")</f>
        <v/>
      </c>
      <c r="AB235" s="26">
        <f>IF(11&lt;=$Q235,INDEX('BAZA PRAC'!$D$4:$D$61,$P235-4+11),"")</f>
        <v/>
      </c>
      <c r="AC235" s="26">
        <f>IF(12&lt;=$Q235,INDEX('BAZA PRAC'!$D$4:$D$61,$P235-4+12),"")</f>
        <v/>
      </c>
      <c r="AD235" s="26">
        <f>IF(13&lt;=$Q235,INDEX('BAZA PRAC'!$D$4:$D$61,$P235-4+13),"")</f>
        <v/>
      </c>
      <c r="AE235" s="26">
        <f>IF(14&lt;=$Q235,INDEX('BAZA PRAC'!$D$4:$D$61,$P235-4+14),"")</f>
        <v/>
      </c>
      <c r="AF235" s="26">
        <f>IF(15&lt;=$Q235,INDEX('BAZA PRAC'!$D$4:$D$61,$P235-4+15),"")</f>
        <v/>
      </c>
      <c r="AG235" s="26">
        <f>IF(16&lt;=$Q235,INDEX('BAZA PRAC'!$D$4:$D$61,$P235-4+16),"")</f>
        <v/>
      </c>
      <c r="AH235" s="26">
        <f>IF(17&lt;=$Q235,INDEX('BAZA PRAC'!$D$4:$D$61,$P235-4+17),"")</f>
        <v/>
      </c>
      <c r="AI235" s="26">
        <f>IF(18&lt;=$Q235,INDEX('BAZA PRAC'!$D$4:$D$61,$P235-4+18),"")</f>
        <v/>
      </c>
      <c r="AJ235" s="26">
        <f>IF(19&lt;=$Q235,INDEX('BAZA PRAC'!$D$4:$D$61,$P235-4+19),"")</f>
        <v/>
      </c>
      <c r="AK235" s="26">
        <f>IF(20&lt;=$Q235,INDEX('BAZA PRAC'!$D$4:$D$61,$P235-4+20),"")</f>
        <v/>
      </c>
      <c r="AL235" s="26">
        <f>IF(21&lt;=$Q235,INDEX('BAZA PRAC'!$D$4:$D$61,$P235-4+21),"")</f>
        <v/>
      </c>
      <c r="AM235" s="26">
        <f>IF(22&lt;=$Q235,INDEX('BAZA PRAC'!$D$4:$D$61,$P235-4+22),"")</f>
        <v/>
      </c>
      <c r="AN235" s="26">
        <f>IF(23&lt;=$Q235,INDEX('BAZA PRAC'!$D$4:$D$61,$P235-4+23),"")</f>
        <v/>
      </c>
      <c r="AO235" s="26">
        <f>IF(24&lt;=$Q235,INDEX('BAZA PRAC'!$D$4:$D$61,$P235-4+24),"")</f>
        <v/>
      </c>
      <c r="AP235" s="26">
        <f>IF(25&lt;=$Q235,INDEX('BAZA PRAC'!$D$4:$D$61,$P235-4+25),"")</f>
        <v/>
      </c>
      <c r="AQ235" s="26">
        <f>IF(26&lt;=$Q235,INDEX('BAZA PRAC'!$D$4:$D$61,$P235-4+26),"")</f>
        <v/>
      </c>
      <c r="AR235" s="26">
        <f>IF(27&lt;=$Q235,INDEX('BAZA PRAC'!$D$4:$D$61,$P235-4+27),"")</f>
        <v/>
      </c>
      <c r="AS235" s="26">
        <f>IF(28&lt;=$Q235,INDEX('BAZA PRAC'!$D$4:$D$61,$P235-4+28),"")</f>
        <v/>
      </c>
      <c r="AT235" s="26">
        <f>IF(29&lt;=$Q235,INDEX('BAZA PRAC'!$D$4:$D$61,$P235-4+29),"")</f>
        <v/>
      </c>
      <c r="AU235" s="26">
        <f>IF(30&lt;=$Q235,INDEX('BAZA PRAC'!$D$4:$D$61,$P235-4+30),"")</f>
        <v/>
      </c>
      <c r="AV235" s="26">
        <f>IF(31&lt;=$Q235,INDEX('BAZA PRAC'!$D$4:$D$61,$P235-4+31),"")</f>
        <v/>
      </c>
      <c r="AW235" s="26">
        <f>IF(32&lt;=$Q235,INDEX('BAZA PRAC'!$D$4:$D$61,$P235-4+32),"")</f>
        <v/>
      </c>
      <c r="AX235" s="26">
        <f>IF(33&lt;=$Q235,INDEX('BAZA PRAC'!$D$4:$D$61,$P235-4+33),"")</f>
        <v/>
      </c>
      <c r="AY235" s="26">
        <f>IF(34&lt;=$Q235,INDEX('BAZA PRAC'!$D$4:$D$61,$P235-4+34),"")</f>
        <v/>
      </c>
      <c r="AZ235" s="26">
        <f>IF(35&lt;=$Q235,INDEX('BAZA PRAC'!$D$4:$D$61,$P235-4+35),"")</f>
        <v/>
      </c>
      <c r="BA235" s="26">
        <f>IF(36&lt;=$Q235,INDEX('BAZA PRAC'!$D$4:$D$61,$P235-4+36),"")</f>
        <v/>
      </c>
      <c r="BB235" s="26">
        <f>IF(37&lt;=$Q235,INDEX('BAZA PRAC'!$D$4:$D$61,$P235-4+37),"")</f>
        <v/>
      </c>
      <c r="BC235" s="26">
        <f>IF(38&lt;=$Q235,INDEX('BAZA PRAC'!$D$4:$D$61,$P235-4+38),"")</f>
        <v/>
      </c>
      <c r="BD235" s="26">
        <f>IF(39&lt;=$Q235,INDEX('BAZA PRAC'!$D$4:$D$61,$P235-4+39),"")</f>
        <v/>
      </c>
      <c r="BE235" s="26">
        <f>IF(40&lt;=$Q235,INDEX('BAZA PRAC'!$D$4:$D$61,$P235-4+40),"")</f>
        <v/>
      </c>
      <c r="BF235" s="26">
        <f>IF(41&lt;=$Q235,INDEX('BAZA PRAC'!$D$4:$D$61,$P235-4+41),"")</f>
        <v/>
      </c>
      <c r="BG235" s="26">
        <f>IF(42&lt;=$Q235,INDEX('BAZA PRAC'!$D$4:$D$61,$P235-4+42),"")</f>
        <v/>
      </c>
      <c r="BH235" s="26">
        <f>IF(43&lt;=$Q235,INDEX('BAZA PRAC'!$D$4:$D$61,$P235-4+43),"")</f>
        <v/>
      </c>
      <c r="BI235" s="26">
        <f>IF(44&lt;=$Q235,INDEX('BAZA PRAC'!$D$4:$D$61,$P235-4+44),"")</f>
        <v/>
      </c>
      <c r="BJ235" s="26">
        <f>IF(45&lt;=$Q235,INDEX('BAZA PRAC'!$D$4:$D$61,$P235-4+45),"")</f>
        <v/>
      </c>
      <c r="BK235" s="26">
        <f>IF(46&lt;=$Q235,INDEX('BAZA PRAC'!$D$4:$D$61,$P235-4+46),"")</f>
        <v/>
      </c>
      <c r="BL235" s="26">
        <f>IF(47&lt;=$Q235,INDEX('BAZA PRAC'!$D$4:$D$61,$P235-4+47),"")</f>
        <v/>
      </c>
      <c r="BM235" s="26">
        <f>IF(48&lt;=$Q235,INDEX('BAZA PRAC'!$D$4:$D$61,$P235-4+48),"")</f>
        <v/>
      </c>
      <c r="BN235" s="26">
        <f>IF(49&lt;=$Q235,INDEX('BAZA PRAC'!$D$4:$D$61,$P235-4+49),"")</f>
        <v/>
      </c>
      <c r="BO235" s="26">
        <f>IF(50&lt;=$Q235,INDEX('BAZA PRAC'!$D$4:$D$61,$P235-4+50),"")</f>
        <v/>
      </c>
      <c r="BP235" s="26">
        <f>IF(51&lt;=$Q235,INDEX('BAZA PRAC'!$D$4:$D$61,$P235-4+51),"")</f>
        <v/>
      </c>
      <c r="BQ235" s="26">
        <f>IF(52&lt;=$Q235,INDEX('BAZA PRAC'!$D$4:$D$61,$P235-4+52),"")</f>
        <v/>
      </c>
      <c r="BR235" s="26">
        <f>IF(53&lt;=$Q235,INDEX('BAZA PRAC'!$D$4:$D$61,$P235-4+53),"")</f>
        <v/>
      </c>
      <c r="BS235" s="26">
        <f>IF(54&lt;=$Q235,INDEX('BAZA PRAC'!$D$4:$D$61,$P235-4+54),"")</f>
        <v/>
      </c>
      <c r="BT235" s="26">
        <f>IF(55&lt;=$Q235,INDEX('BAZA PRAC'!$D$4:$D$61,$P235-4+55),"")</f>
        <v/>
      </c>
      <c r="BU235" s="26">
        <f>IF(56&lt;=$Q235,INDEX('BAZA PRAC'!$D$4:$D$61,$P235-4+56),"")</f>
        <v/>
      </c>
      <c r="BV235" s="26">
        <f>IF(57&lt;=$Q235,INDEX('BAZA PRAC'!$D$4:$D$61,$P235-4+57),"")</f>
        <v/>
      </c>
      <c r="BW235" s="26">
        <f>IF(58&lt;=$Q235,INDEX('BAZA PRAC'!$D$4:$D$61,$P235-4+58),"")</f>
        <v/>
      </c>
      <c r="BX235" s="20" t="n"/>
      <c r="BY235" s="20" t="n"/>
    </row>
    <row r="236">
      <c r="A236" s="27">
        <f>IF($D236="","",COUNTA($D$11:$D236))</f>
        <v/>
      </c>
      <c r="B236" s="27">
        <f>IF($BX236&lt;&gt;"",$BX236,IF($D236="","",IFERROR(INDEX('BAZA PRAC'!$A$4:$A$61,MATCH($D236,'BAZA PRAC'!$D$4:$D$61,0)),"")))</f>
        <v/>
      </c>
      <c r="C236" s="20" t="n"/>
      <c r="D236" s="21" t="n"/>
      <c r="E236" s="27">
        <f>IF($BY236&lt;&gt;"",$BY236,IF($D236="","",IFERROR(INDEX('BAZA PRAC'!$E$4:$E$61,MATCH($D236,'BAZA PRAC'!$D$4:$D$61,0)),"")))</f>
        <v/>
      </c>
      <c r="F236" s="22" t="n"/>
      <c r="G236" s="23" t="n"/>
      <c r="H236" s="23" t="n"/>
      <c r="I236" s="23" t="n"/>
      <c r="J236" s="28">
        <f>IF($D236="","",N(G236)+N(H236)+N(I236))</f>
        <v/>
      </c>
      <c r="K236" s="28">
        <f>IF($D236="","",N(F236)*J236)</f>
        <v/>
      </c>
      <c r="L236" s="25" t="n"/>
      <c r="M236" s="28">
        <f>IF($D236="","",K236*(1-N(L236)))</f>
        <v/>
      </c>
      <c r="N236" s="21" t="n"/>
      <c r="P236" s="26">
        <f>IFERROR(VLOOKUP($C236,USTAWIENIA!$E$2:$H$8,3,FALSE),4)</f>
        <v/>
      </c>
      <c r="Q236" s="26">
        <f>IFERROR(VLOOKUP($C236,USTAWIENIA!$E$2:$H$8,4,FALSE),58)</f>
        <v/>
      </c>
      <c r="R236" s="26">
        <f>IF(1&lt;=$Q236,INDEX('BAZA PRAC'!$D$4:$D$61,$P236-4+1),"")</f>
        <v/>
      </c>
      <c r="S236" s="26">
        <f>IF(2&lt;=$Q236,INDEX('BAZA PRAC'!$D$4:$D$61,$P236-4+2),"")</f>
        <v/>
      </c>
      <c r="T236" s="26">
        <f>IF(3&lt;=$Q236,INDEX('BAZA PRAC'!$D$4:$D$61,$P236-4+3),"")</f>
        <v/>
      </c>
      <c r="U236" s="26">
        <f>IF(4&lt;=$Q236,INDEX('BAZA PRAC'!$D$4:$D$61,$P236-4+4),"")</f>
        <v/>
      </c>
      <c r="V236" s="26">
        <f>IF(5&lt;=$Q236,INDEX('BAZA PRAC'!$D$4:$D$61,$P236-4+5),"")</f>
        <v/>
      </c>
      <c r="W236" s="26">
        <f>IF(6&lt;=$Q236,INDEX('BAZA PRAC'!$D$4:$D$61,$P236-4+6),"")</f>
        <v/>
      </c>
      <c r="X236" s="26">
        <f>IF(7&lt;=$Q236,INDEX('BAZA PRAC'!$D$4:$D$61,$P236-4+7),"")</f>
        <v/>
      </c>
      <c r="Y236" s="26">
        <f>IF(8&lt;=$Q236,INDEX('BAZA PRAC'!$D$4:$D$61,$P236-4+8),"")</f>
        <v/>
      </c>
      <c r="Z236" s="26">
        <f>IF(9&lt;=$Q236,INDEX('BAZA PRAC'!$D$4:$D$61,$P236-4+9),"")</f>
        <v/>
      </c>
      <c r="AA236" s="26">
        <f>IF(10&lt;=$Q236,INDEX('BAZA PRAC'!$D$4:$D$61,$P236-4+10),"")</f>
        <v/>
      </c>
      <c r="AB236" s="26">
        <f>IF(11&lt;=$Q236,INDEX('BAZA PRAC'!$D$4:$D$61,$P236-4+11),"")</f>
        <v/>
      </c>
      <c r="AC236" s="26">
        <f>IF(12&lt;=$Q236,INDEX('BAZA PRAC'!$D$4:$D$61,$P236-4+12),"")</f>
        <v/>
      </c>
      <c r="AD236" s="26">
        <f>IF(13&lt;=$Q236,INDEX('BAZA PRAC'!$D$4:$D$61,$P236-4+13),"")</f>
        <v/>
      </c>
      <c r="AE236" s="26">
        <f>IF(14&lt;=$Q236,INDEX('BAZA PRAC'!$D$4:$D$61,$P236-4+14),"")</f>
        <v/>
      </c>
      <c r="AF236" s="26">
        <f>IF(15&lt;=$Q236,INDEX('BAZA PRAC'!$D$4:$D$61,$P236-4+15),"")</f>
        <v/>
      </c>
      <c r="AG236" s="26">
        <f>IF(16&lt;=$Q236,INDEX('BAZA PRAC'!$D$4:$D$61,$P236-4+16),"")</f>
        <v/>
      </c>
      <c r="AH236" s="26">
        <f>IF(17&lt;=$Q236,INDEX('BAZA PRAC'!$D$4:$D$61,$P236-4+17),"")</f>
        <v/>
      </c>
      <c r="AI236" s="26">
        <f>IF(18&lt;=$Q236,INDEX('BAZA PRAC'!$D$4:$D$61,$P236-4+18),"")</f>
        <v/>
      </c>
      <c r="AJ236" s="26">
        <f>IF(19&lt;=$Q236,INDEX('BAZA PRAC'!$D$4:$D$61,$P236-4+19),"")</f>
        <v/>
      </c>
      <c r="AK236" s="26">
        <f>IF(20&lt;=$Q236,INDEX('BAZA PRAC'!$D$4:$D$61,$P236-4+20),"")</f>
        <v/>
      </c>
      <c r="AL236" s="26">
        <f>IF(21&lt;=$Q236,INDEX('BAZA PRAC'!$D$4:$D$61,$P236-4+21),"")</f>
        <v/>
      </c>
      <c r="AM236" s="26">
        <f>IF(22&lt;=$Q236,INDEX('BAZA PRAC'!$D$4:$D$61,$P236-4+22),"")</f>
        <v/>
      </c>
      <c r="AN236" s="26">
        <f>IF(23&lt;=$Q236,INDEX('BAZA PRAC'!$D$4:$D$61,$P236-4+23),"")</f>
        <v/>
      </c>
      <c r="AO236" s="26">
        <f>IF(24&lt;=$Q236,INDEX('BAZA PRAC'!$D$4:$D$61,$P236-4+24),"")</f>
        <v/>
      </c>
      <c r="AP236" s="26">
        <f>IF(25&lt;=$Q236,INDEX('BAZA PRAC'!$D$4:$D$61,$P236-4+25),"")</f>
        <v/>
      </c>
      <c r="AQ236" s="26">
        <f>IF(26&lt;=$Q236,INDEX('BAZA PRAC'!$D$4:$D$61,$P236-4+26),"")</f>
        <v/>
      </c>
      <c r="AR236" s="26">
        <f>IF(27&lt;=$Q236,INDEX('BAZA PRAC'!$D$4:$D$61,$P236-4+27),"")</f>
        <v/>
      </c>
      <c r="AS236" s="26">
        <f>IF(28&lt;=$Q236,INDEX('BAZA PRAC'!$D$4:$D$61,$P236-4+28),"")</f>
        <v/>
      </c>
      <c r="AT236" s="26">
        <f>IF(29&lt;=$Q236,INDEX('BAZA PRAC'!$D$4:$D$61,$P236-4+29),"")</f>
        <v/>
      </c>
      <c r="AU236" s="26">
        <f>IF(30&lt;=$Q236,INDEX('BAZA PRAC'!$D$4:$D$61,$P236-4+30),"")</f>
        <v/>
      </c>
      <c r="AV236" s="26">
        <f>IF(31&lt;=$Q236,INDEX('BAZA PRAC'!$D$4:$D$61,$P236-4+31),"")</f>
        <v/>
      </c>
      <c r="AW236" s="26">
        <f>IF(32&lt;=$Q236,INDEX('BAZA PRAC'!$D$4:$D$61,$P236-4+32),"")</f>
        <v/>
      </c>
      <c r="AX236" s="26">
        <f>IF(33&lt;=$Q236,INDEX('BAZA PRAC'!$D$4:$D$61,$P236-4+33),"")</f>
        <v/>
      </c>
      <c r="AY236" s="26">
        <f>IF(34&lt;=$Q236,INDEX('BAZA PRAC'!$D$4:$D$61,$P236-4+34),"")</f>
        <v/>
      </c>
      <c r="AZ236" s="26">
        <f>IF(35&lt;=$Q236,INDEX('BAZA PRAC'!$D$4:$D$61,$P236-4+35),"")</f>
        <v/>
      </c>
      <c r="BA236" s="26">
        <f>IF(36&lt;=$Q236,INDEX('BAZA PRAC'!$D$4:$D$61,$P236-4+36),"")</f>
        <v/>
      </c>
      <c r="BB236" s="26">
        <f>IF(37&lt;=$Q236,INDEX('BAZA PRAC'!$D$4:$D$61,$P236-4+37),"")</f>
        <v/>
      </c>
      <c r="BC236" s="26">
        <f>IF(38&lt;=$Q236,INDEX('BAZA PRAC'!$D$4:$D$61,$P236-4+38),"")</f>
        <v/>
      </c>
      <c r="BD236" s="26">
        <f>IF(39&lt;=$Q236,INDEX('BAZA PRAC'!$D$4:$D$61,$P236-4+39),"")</f>
        <v/>
      </c>
      <c r="BE236" s="26">
        <f>IF(40&lt;=$Q236,INDEX('BAZA PRAC'!$D$4:$D$61,$P236-4+40),"")</f>
        <v/>
      </c>
      <c r="BF236" s="26">
        <f>IF(41&lt;=$Q236,INDEX('BAZA PRAC'!$D$4:$D$61,$P236-4+41),"")</f>
        <v/>
      </c>
      <c r="BG236" s="26">
        <f>IF(42&lt;=$Q236,INDEX('BAZA PRAC'!$D$4:$D$61,$P236-4+42),"")</f>
        <v/>
      </c>
      <c r="BH236" s="26">
        <f>IF(43&lt;=$Q236,INDEX('BAZA PRAC'!$D$4:$D$61,$P236-4+43),"")</f>
        <v/>
      </c>
      <c r="BI236" s="26">
        <f>IF(44&lt;=$Q236,INDEX('BAZA PRAC'!$D$4:$D$61,$P236-4+44),"")</f>
        <v/>
      </c>
      <c r="BJ236" s="26">
        <f>IF(45&lt;=$Q236,INDEX('BAZA PRAC'!$D$4:$D$61,$P236-4+45),"")</f>
        <v/>
      </c>
      <c r="BK236" s="26">
        <f>IF(46&lt;=$Q236,INDEX('BAZA PRAC'!$D$4:$D$61,$P236-4+46),"")</f>
        <v/>
      </c>
      <c r="BL236" s="26">
        <f>IF(47&lt;=$Q236,INDEX('BAZA PRAC'!$D$4:$D$61,$P236-4+47),"")</f>
        <v/>
      </c>
      <c r="BM236" s="26">
        <f>IF(48&lt;=$Q236,INDEX('BAZA PRAC'!$D$4:$D$61,$P236-4+48),"")</f>
        <v/>
      </c>
      <c r="BN236" s="26">
        <f>IF(49&lt;=$Q236,INDEX('BAZA PRAC'!$D$4:$D$61,$P236-4+49),"")</f>
        <v/>
      </c>
      <c r="BO236" s="26">
        <f>IF(50&lt;=$Q236,INDEX('BAZA PRAC'!$D$4:$D$61,$P236-4+50),"")</f>
        <v/>
      </c>
      <c r="BP236" s="26">
        <f>IF(51&lt;=$Q236,INDEX('BAZA PRAC'!$D$4:$D$61,$P236-4+51),"")</f>
        <v/>
      </c>
      <c r="BQ236" s="26">
        <f>IF(52&lt;=$Q236,INDEX('BAZA PRAC'!$D$4:$D$61,$P236-4+52),"")</f>
        <v/>
      </c>
      <c r="BR236" s="26">
        <f>IF(53&lt;=$Q236,INDEX('BAZA PRAC'!$D$4:$D$61,$P236-4+53),"")</f>
        <v/>
      </c>
      <c r="BS236" s="26">
        <f>IF(54&lt;=$Q236,INDEX('BAZA PRAC'!$D$4:$D$61,$P236-4+54),"")</f>
        <v/>
      </c>
      <c r="BT236" s="26">
        <f>IF(55&lt;=$Q236,INDEX('BAZA PRAC'!$D$4:$D$61,$P236-4+55),"")</f>
        <v/>
      </c>
      <c r="BU236" s="26">
        <f>IF(56&lt;=$Q236,INDEX('BAZA PRAC'!$D$4:$D$61,$P236-4+56),"")</f>
        <v/>
      </c>
      <c r="BV236" s="26">
        <f>IF(57&lt;=$Q236,INDEX('BAZA PRAC'!$D$4:$D$61,$P236-4+57),"")</f>
        <v/>
      </c>
      <c r="BW236" s="26">
        <f>IF(58&lt;=$Q236,INDEX('BAZA PRAC'!$D$4:$D$61,$P236-4+58),"")</f>
        <v/>
      </c>
      <c r="BX236" s="20" t="n"/>
      <c r="BY236" s="20" t="n"/>
    </row>
    <row r="237">
      <c r="A237" s="19">
        <f>IF($D237="","",COUNTA($D$11:$D237))</f>
        <v/>
      </c>
      <c r="B237" s="19">
        <f>IF($BX237&lt;&gt;"",$BX237,IF($D237="","",IFERROR(INDEX('BAZA PRAC'!$A$4:$A$61,MATCH($D237,'BAZA PRAC'!$D$4:$D$61,0)),"")))</f>
        <v/>
      </c>
      <c r="C237" s="20" t="n"/>
      <c r="D237" s="21" t="n"/>
      <c r="E237" s="19">
        <f>IF($BY237&lt;&gt;"",$BY237,IF($D237="","",IFERROR(INDEX('BAZA PRAC'!$E$4:$E$61,MATCH($D237,'BAZA PRAC'!$D$4:$D$61,0)),"")))</f>
        <v/>
      </c>
      <c r="F237" s="22" t="n"/>
      <c r="G237" s="23" t="n"/>
      <c r="H237" s="23" t="n"/>
      <c r="I237" s="23" t="n"/>
      <c r="J237" s="24">
        <f>IF($D237="","",N(G237)+N(H237)+N(I237))</f>
        <v/>
      </c>
      <c r="K237" s="24">
        <f>IF($D237="","",N(F237)*J237)</f>
        <v/>
      </c>
      <c r="L237" s="25" t="n"/>
      <c r="M237" s="24">
        <f>IF($D237="","",K237*(1-N(L237)))</f>
        <v/>
      </c>
      <c r="N237" s="21" t="n"/>
      <c r="P237" s="26">
        <f>IFERROR(VLOOKUP($C237,USTAWIENIA!$E$2:$H$8,3,FALSE),4)</f>
        <v/>
      </c>
      <c r="Q237" s="26">
        <f>IFERROR(VLOOKUP($C237,USTAWIENIA!$E$2:$H$8,4,FALSE),58)</f>
        <v/>
      </c>
      <c r="R237" s="26">
        <f>IF(1&lt;=$Q237,INDEX('BAZA PRAC'!$D$4:$D$61,$P237-4+1),"")</f>
        <v/>
      </c>
      <c r="S237" s="26">
        <f>IF(2&lt;=$Q237,INDEX('BAZA PRAC'!$D$4:$D$61,$P237-4+2),"")</f>
        <v/>
      </c>
      <c r="T237" s="26">
        <f>IF(3&lt;=$Q237,INDEX('BAZA PRAC'!$D$4:$D$61,$P237-4+3),"")</f>
        <v/>
      </c>
      <c r="U237" s="26">
        <f>IF(4&lt;=$Q237,INDEX('BAZA PRAC'!$D$4:$D$61,$P237-4+4),"")</f>
        <v/>
      </c>
      <c r="V237" s="26">
        <f>IF(5&lt;=$Q237,INDEX('BAZA PRAC'!$D$4:$D$61,$P237-4+5),"")</f>
        <v/>
      </c>
      <c r="W237" s="26">
        <f>IF(6&lt;=$Q237,INDEX('BAZA PRAC'!$D$4:$D$61,$P237-4+6),"")</f>
        <v/>
      </c>
      <c r="X237" s="26">
        <f>IF(7&lt;=$Q237,INDEX('BAZA PRAC'!$D$4:$D$61,$P237-4+7),"")</f>
        <v/>
      </c>
      <c r="Y237" s="26">
        <f>IF(8&lt;=$Q237,INDEX('BAZA PRAC'!$D$4:$D$61,$P237-4+8),"")</f>
        <v/>
      </c>
      <c r="Z237" s="26">
        <f>IF(9&lt;=$Q237,INDEX('BAZA PRAC'!$D$4:$D$61,$P237-4+9),"")</f>
        <v/>
      </c>
      <c r="AA237" s="26">
        <f>IF(10&lt;=$Q237,INDEX('BAZA PRAC'!$D$4:$D$61,$P237-4+10),"")</f>
        <v/>
      </c>
      <c r="AB237" s="26">
        <f>IF(11&lt;=$Q237,INDEX('BAZA PRAC'!$D$4:$D$61,$P237-4+11),"")</f>
        <v/>
      </c>
      <c r="AC237" s="26">
        <f>IF(12&lt;=$Q237,INDEX('BAZA PRAC'!$D$4:$D$61,$P237-4+12),"")</f>
        <v/>
      </c>
      <c r="AD237" s="26">
        <f>IF(13&lt;=$Q237,INDEX('BAZA PRAC'!$D$4:$D$61,$P237-4+13),"")</f>
        <v/>
      </c>
      <c r="AE237" s="26">
        <f>IF(14&lt;=$Q237,INDEX('BAZA PRAC'!$D$4:$D$61,$P237-4+14),"")</f>
        <v/>
      </c>
      <c r="AF237" s="26">
        <f>IF(15&lt;=$Q237,INDEX('BAZA PRAC'!$D$4:$D$61,$P237-4+15),"")</f>
        <v/>
      </c>
      <c r="AG237" s="26">
        <f>IF(16&lt;=$Q237,INDEX('BAZA PRAC'!$D$4:$D$61,$P237-4+16),"")</f>
        <v/>
      </c>
      <c r="AH237" s="26">
        <f>IF(17&lt;=$Q237,INDEX('BAZA PRAC'!$D$4:$D$61,$P237-4+17),"")</f>
        <v/>
      </c>
      <c r="AI237" s="26">
        <f>IF(18&lt;=$Q237,INDEX('BAZA PRAC'!$D$4:$D$61,$P237-4+18),"")</f>
        <v/>
      </c>
      <c r="AJ237" s="26">
        <f>IF(19&lt;=$Q237,INDEX('BAZA PRAC'!$D$4:$D$61,$P237-4+19),"")</f>
        <v/>
      </c>
      <c r="AK237" s="26">
        <f>IF(20&lt;=$Q237,INDEX('BAZA PRAC'!$D$4:$D$61,$P237-4+20),"")</f>
        <v/>
      </c>
      <c r="AL237" s="26">
        <f>IF(21&lt;=$Q237,INDEX('BAZA PRAC'!$D$4:$D$61,$P237-4+21),"")</f>
        <v/>
      </c>
      <c r="AM237" s="26">
        <f>IF(22&lt;=$Q237,INDEX('BAZA PRAC'!$D$4:$D$61,$P237-4+22),"")</f>
        <v/>
      </c>
      <c r="AN237" s="26">
        <f>IF(23&lt;=$Q237,INDEX('BAZA PRAC'!$D$4:$D$61,$P237-4+23),"")</f>
        <v/>
      </c>
      <c r="AO237" s="26">
        <f>IF(24&lt;=$Q237,INDEX('BAZA PRAC'!$D$4:$D$61,$P237-4+24),"")</f>
        <v/>
      </c>
      <c r="AP237" s="26">
        <f>IF(25&lt;=$Q237,INDEX('BAZA PRAC'!$D$4:$D$61,$P237-4+25),"")</f>
        <v/>
      </c>
      <c r="AQ237" s="26">
        <f>IF(26&lt;=$Q237,INDEX('BAZA PRAC'!$D$4:$D$61,$P237-4+26),"")</f>
        <v/>
      </c>
      <c r="AR237" s="26">
        <f>IF(27&lt;=$Q237,INDEX('BAZA PRAC'!$D$4:$D$61,$P237-4+27),"")</f>
        <v/>
      </c>
      <c r="AS237" s="26">
        <f>IF(28&lt;=$Q237,INDEX('BAZA PRAC'!$D$4:$D$61,$P237-4+28),"")</f>
        <v/>
      </c>
      <c r="AT237" s="26">
        <f>IF(29&lt;=$Q237,INDEX('BAZA PRAC'!$D$4:$D$61,$P237-4+29),"")</f>
        <v/>
      </c>
      <c r="AU237" s="26">
        <f>IF(30&lt;=$Q237,INDEX('BAZA PRAC'!$D$4:$D$61,$P237-4+30),"")</f>
        <v/>
      </c>
      <c r="AV237" s="26">
        <f>IF(31&lt;=$Q237,INDEX('BAZA PRAC'!$D$4:$D$61,$P237-4+31),"")</f>
        <v/>
      </c>
      <c r="AW237" s="26">
        <f>IF(32&lt;=$Q237,INDEX('BAZA PRAC'!$D$4:$D$61,$P237-4+32),"")</f>
        <v/>
      </c>
      <c r="AX237" s="26">
        <f>IF(33&lt;=$Q237,INDEX('BAZA PRAC'!$D$4:$D$61,$P237-4+33),"")</f>
        <v/>
      </c>
      <c r="AY237" s="26">
        <f>IF(34&lt;=$Q237,INDEX('BAZA PRAC'!$D$4:$D$61,$P237-4+34),"")</f>
        <v/>
      </c>
      <c r="AZ237" s="26">
        <f>IF(35&lt;=$Q237,INDEX('BAZA PRAC'!$D$4:$D$61,$P237-4+35),"")</f>
        <v/>
      </c>
      <c r="BA237" s="26">
        <f>IF(36&lt;=$Q237,INDEX('BAZA PRAC'!$D$4:$D$61,$P237-4+36),"")</f>
        <v/>
      </c>
      <c r="BB237" s="26">
        <f>IF(37&lt;=$Q237,INDEX('BAZA PRAC'!$D$4:$D$61,$P237-4+37),"")</f>
        <v/>
      </c>
      <c r="BC237" s="26">
        <f>IF(38&lt;=$Q237,INDEX('BAZA PRAC'!$D$4:$D$61,$P237-4+38),"")</f>
        <v/>
      </c>
      <c r="BD237" s="26">
        <f>IF(39&lt;=$Q237,INDEX('BAZA PRAC'!$D$4:$D$61,$P237-4+39),"")</f>
        <v/>
      </c>
      <c r="BE237" s="26">
        <f>IF(40&lt;=$Q237,INDEX('BAZA PRAC'!$D$4:$D$61,$P237-4+40),"")</f>
        <v/>
      </c>
      <c r="BF237" s="26">
        <f>IF(41&lt;=$Q237,INDEX('BAZA PRAC'!$D$4:$D$61,$P237-4+41),"")</f>
        <v/>
      </c>
      <c r="BG237" s="26">
        <f>IF(42&lt;=$Q237,INDEX('BAZA PRAC'!$D$4:$D$61,$P237-4+42),"")</f>
        <v/>
      </c>
      <c r="BH237" s="26">
        <f>IF(43&lt;=$Q237,INDEX('BAZA PRAC'!$D$4:$D$61,$P237-4+43),"")</f>
        <v/>
      </c>
      <c r="BI237" s="26">
        <f>IF(44&lt;=$Q237,INDEX('BAZA PRAC'!$D$4:$D$61,$P237-4+44),"")</f>
        <v/>
      </c>
      <c r="BJ237" s="26">
        <f>IF(45&lt;=$Q237,INDEX('BAZA PRAC'!$D$4:$D$61,$P237-4+45),"")</f>
        <v/>
      </c>
      <c r="BK237" s="26">
        <f>IF(46&lt;=$Q237,INDEX('BAZA PRAC'!$D$4:$D$61,$P237-4+46),"")</f>
        <v/>
      </c>
      <c r="BL237" s="26">
        <f>IF(47&lt;=$Q237,INDEX('BAZA PRAC'!$D$4:$D$61,$P237-4+47),"")</f>
        <v/>
      </c>
      <c r="BM237" s="26">
        <f>IF(48&lt;=$Q237,INDEX('BAZA PRAC'!$D$4:$D$61,$P237-4+48),"")</f>
        <v/>
      </c>
      <c r="BN237" s="26">
        <f>IF(49&lt;=$Q237,INDEX('BAZA PRAC'!$D$4:$D$61,$P237-4+49),"")</f>
        <v/>
      </c>
      <c r="BO237" s="26">
        <f>IF(50&lt;=$Q237,INDEX('BAZA PRAC'!$D$4:$D$61,$P237-4+50),"")</f>
        <v/>
      </c>
      <c r="BP237" s="26">
        <f>IF(51&lt;=$Q237,INDEX('BAZA PRAC'!$D$4:$D$61,$P237-4+51),"")</f>
        <v/>
      </c>
      <c r="BQ237" s="26">
        <f>IF(52&lt;=$Q237,INDEX('BAZA PRAC'!$D$4:$D$61,$P237-4+52),"")</f>
        <v/>
      </c>
      <c r="BR237" s="26">
        <f>IF(53&lt;=$Q237,INDEX('BAZA PRAC'!$D$4:$D$61,$P237-4+53),"")</f>
        <v/>
      </c>
      <c r="BS237" s="26">
        <f>IF(54&lt;=$Q237,INDEX('BAZA PRAC'!$D$4:$D$61,$P237-4+54),"")</f>
        <v/>
      </c>
      <c r="BT237" s="26">
        <f>IF(55&lt;=$Q237,INDEX('BAZA PRAC'!$D$4:$D$61,$P237-4+55),"")</f>
        <v/>
      </c>
      <c r="BU237" s="26">
        <f>IF(56&lt;=$Q237,INDEX('BAZA PRAC'!$D$4:$D$61,$P237-4+56),"")</f>
        <v/>
      </c>
      <c r="BV237" s="26">
        <f>IF(57&lt;=$Q237,INDEX('BAZA PRAC'!$D$4:$D$61,$P237-4+57),"")</f>
        <v/>
      </c>
      <c r="BW237" s="26">
        <f>IF(58&lt;=$Q237,INDEX('BAZA PRAC'!$D$4:$D$61,$P237-4+58),"")</f>
        <v/>
      </c>
      <c r="BX237" s="20" t="n"/>
      <c r="BY237" s="20" t="n"/>
    </row>
    <row r="238">
      <c r="A238" s="27">
        <f>IF($D238="","",COUNTA($D$11:$D238))</f>
        <v/>
      </c>
      <c r="B238" s="27">
        <f>IF($BX238&lt;&gt;"",$BX238,IF($D238="","",IFERROR(INDEX('BAZA PRAC'!$A$4:$A$61,MATCH($D238,'BAZA PRAC'!$D$4:$D$61,0)),"")))</f>
        <v/>
      </c>
      <c r="C238" s="20" t="n"/>
      <c r="D238" s="21" t="n"/>
      <c r="E238" s="27">
        <f>IF($BY238&lt;&gt;"",$BY238,IF($D238="","",IFERROR(INDEX('BAZA PRAC'!$E$4:$E$61,MATCH($D238,'BAZA PRAC'!$D$4:$D$61,0)),"")))</f>
        <v/>
      </c>
      <c r="F238" s="22" t="n"/>
      <c r="G238" s="23" t="n"/>
      <c r="H238" s="23" t="n"/>
      <c r="I238" s="23" t="n"/>
      <c r="J238" s="28">
        <f>IF($D238="","",N(G238)+N(H238)+N(I238))</f>
        <v/>
      </c>
      <c r="K238" s="28">
        <f>IF($D238="","",N(F238)*J238)</f>
        <v/>
      </c>
      <c r="L238" s="25" t="n"/>
      <c r="M238" s="28">
        <f>IF($D238="","",K238*(1-N(L238)))</f>
        <v/>
      </c>
      <c r="N238" s="21" t="n"/>
      <c r="P238" s="26">
        <f>IFERROR(VLOOKUP($C238,USTAWIENIA!$E$2:$H$8,3,FALSE),4)</f>
        <v/>
      </c>
      <c r="Q238" s="26">
        <f>IFERROR(VLOOKUP($C238,USTAWIENIA!$E$2:$H$8,4,FALSE),58)</f>
        <v/>
      </c>
      <c r="R238" s="26">
        <f>IF(1&lt;=$Q238,INDEX('BAZA PRAC'!$D$4:$D$61,$P238-4+1),"")</f>
        <v/>
      </c>
      <c r="S238" s="26">
        <f>IF(2&lt;=$Q238,INDEX('BAZA PRAC'!$D$4:$D$61,$P238-4+2),"")</f>
        <v/>
      </c>
      <c r="T238" s="26">
        <f>IF(3&lt;=$Q238,INDEX('BAZA PRAC'!$D$4:$D$61,$P238-4+3),"")</f>
        <v/>
      </c>
      <c r="U238" s="26">
        <f>IF(4&lt;=$Q238,INDEX('BAZA PRAC'!$D$4:$D$61,$P238-4+4),"")</f>
        <v/>
      </c>
      <c r="V238" s="26">
        <f>IF(5&lt;=$Q238,INDEX('BAZA PRAC'!$D$4:$D$61,$P238-4+5),"")</f>
        <v/>
      </c>
      <c r="W238" s="26">
        <f>IF(6&lt;=$Q238,INDEX('BAZA PRAC'!$D$4:$D$61,$P238-4+6),"")</f>
        <v/>
      </c>
      <c r="X238" s="26">
        <f>IF(7&lt;=$Q238,INDEX('BAZA PRAC'!$D$4:$D$61,$P238-4+7),"")</f>
        <v/>
      </c>
      <c r="Y238" s="26">
        <f>IF(8&lt;=$Q238,INDEX('BAZA PRAC'!$D$4:$D$61,$P238-4+8),"")</f>
        <v/>
      </c>
      <c r="Z238" s="26">
        <f>IF(9&lt;=$Q238,INDEX('BAZA PRAC'!$D$4:$D$61,$P238-4+9),"")</f>
        <v/>
      </c>
      <c r="AA238" s="26">
        <f>IF(10&lt;=$Q238,INDEX('BAZA PRAC'!$D$4:$D$61,$P238-4+10),"")</f>
        <v/>
      </c>
      <c r="AB238" s="26">
        <f>IF(11&lt;=$Q238,INDEX('BAZA PRAC'!$D$4:$D$61,$P238-4+11),"")</f>
        <v/>
      </c>
      <c r="AC238" s="26">
        <f>IF(12&lt;=$Q238,INDEX('BAZA PRAC'!$D$4:$D$61,$P238-4+12),"")</f>
        <v/>
      </c>
      <c r="AD238" s="26">
        <f>IF(13&lt;=$Q238,INDEX('BAZA PRAC'!$D$4:$D$61,$P238-4+13),"")</f>
        <v/>
      </c>
      <c r="AE238" s="26">
        <f>IF(14&lt;=$Q238,INDEX('BAZA PRAC'!$D$4:$D$61,$P238-4+14),"")</f>
        <v/>
      </c>
      <c r="AF238" s="26">
        <f>IF(15&lt;=$Q238,INDEX('BAZA PRAC'!$D$4:$D$61,$P238-4+15),"")</f>
        <v/>
      </c>
      <c r="AG238" s="26">
        <f>IF(16&lt;=$Q238,INDEX('BAZA PRAC'!$D$4:$D$61,$P238-4+16),"")</f>
        <v/>
      </c>
      <c r="AH238" s="26">
        <f>IF(17&lt;=$Q238,INDEX('BAZA PRAC'!$D$4:$D$61,$P238-4+17),"")</f>
        <v/>
      </c>
      <c r="AI238" s="26">
        <f>IF(18&lt;=$Q238,INDEX('BAZA PRAC'!$D$4:$D$61,$P238-4+18),"")</f>
        <v/>
      </c>
      <c r="AJ238" s="26">
        <f>IF(19&lt;=$Q238,INDEX('BAZA PRAC'!$D$4:$D$61,$P238-4+19),"")</f>
        <v/>
      </c>
      <c r="AK238" s="26">
        <f>IF(20&lt;=$Q238,INDEX('BAZA PRAC'!$D$4:$D$61,$P238-4+20),"")</f>
        <v/>
      </c>
      <c r="AL238" s="26">
        <f>IF(21&lt;=$Q238,INDEX('BAZA PRAC'!$D$4:$D$61,$P238-4+21),"")</f>
        <v/>
      </c>
      <c r="AM238" s="26">
        <f>IF(22&lt;=$Q238,INDEX('BAZA PRAC'!$D$4:$D$61,$P238-4+22),"")</f>
        <v/>
      </c>
      <c r="AN238" s="26">
        <f>IF(23&lt;=$Q238,INDEX('BAZA PRAC'!$D$4:$D$61,$P238-4+23),"")</f>
        <v/>
      </c>
      <c r="AO238" s="26">
        <f>IF(24&lt;=$Q238,INDEX('BAZA PRAC'!$D$4:$D$61,$P238-4+24),"")</f>
        <v/>
      </c>
      <c r="AP238" s="26">
        <f>IF(25&lt;=$Q238,INDEX('BAZA PRAC'!$D$4:$D$61,$P238-4+25),"")</f>
        <v/>
      </c>
      <c r="AQ238" s="26">
        <f>IF(26&lt;=$Q238,INDEX('BAZA PRAC'!$D$4:$D$61,$P238-4+26),"")</f>
        <v/>
      </c>
      <c r="AR238" s="26">
        <f>IF(27&lt;=$Q238,INDEX('BAZA PRAC'!$D$4:$D$61,$P238-4+27),"")</f>
        <v/>
      </c>
      <c r="AS238" s="26">
        <f>IF(28&lt;=$Q238,INDEX('BAZA PRAC'!$D$4:$D$61,$P238-4+28),"")</f>
        <v/>
      </c>
      <c r="AT238" s="26">
        <f>IF(29&lt;=$Q238,INDEX('BAZA PRAC'!$D$4:$D$61,$P238-4+29),"")</f>
        <v/>
      </c>
      <c r="AU238" s="26">
        <f>IF(30&lt;=$Q238,INDEX('BAZA PRAC'!$D$4:$D$61,$P238-4+30),"")</f>
        <v/>
      </c>
      <c r="AV238" s="26">
        <f>IF(31&lt;=$Q238,INDEX('BAZA PRAC'!$D$4:$D$61,$P238-4+31),"")</f>
        <v/>
      </c>
      <c r="AW238" s="26">
        <f>IF(32&lt;=$Q238,INDEX('BAZA PRAC'!$D$4:$D$61,$P238-4+32),"")</f>
        <v/>
      </c>
      <c r="AX238" s="26">
        <f>IF(33&lt;=$Q238,INDEX('BAZA PRAC'!$D$4:$D$61,$P238-4+33),"")</f>
        <v/>
      </c>
      <c r="AY238" s="26">
        <f>IF(34&lt;=$Q238,INDEX('BAZA PRAC'!$D$4:$D$61,$P238-4+34),"")</f>
        <v/>
      </c>
      <c r="AZ238" s="26">
        <f>IF(35&lt;=$Q238,INDEX('BAZA PRAC'!$D$4:$D$61,$P238-4+35),"")</f>
        <v/>
      </c>
      <c r="BA238" s="26">
        <f>IF(36&lt;=$Q238,INDEX('BAZA PRAC'!$D$4:$D$61,$P238-4+36),"")</f>
        <v/>
      </c>
      <c r="BB238" s="26">
        <f>IF(37&lt;=$Q238,INDEX('BAZA PRAC'!$D$4:$D$61,$P238-4+37),"")</f>
        <v/>
      </c>
      <c r="BC238" s="26">
        <f>IF(38&lt;=$Q238,INDEX('BAZA PRAC'!$D$4:$D$61,$P238-4+38),"")</f>
        <v/>
      </c>
      <c r="BD238" s="26">
        <f>IF(39&lt;=$Q238,INDEX('BAZA PRAC'!$D$4:$D$61,$P238-4+39),"")</f>
        <v/>
      </c>
      <c r="BE238" s="26">
        <f>IF(40&lt;=$Q238,INDEX('BAZA PRAC'!$D$4:$D$61,$P238-4+40),"")</f>
        <v/>
      </c>
      <c r="BF238" s="26">
        <f>IF(41&lt;=$Q238,INDEX('BAZA PRAC'!$D$4:$D$61,$P238-4+41),"")</f>
        <v/>
      </c>
      <c r="BG238" s="26">
        <f>IF(42&lt;=$Q238,INDEX('BAZA PRAC'!$D$4:$D$61,$P238-4+42),"")</f>
        <v/>
      </c>
      <c r="BH238" s="26">
        <f>IF(43&lt;=$Q238,INDEX('BAZA PRAC'!$D$4:$D$61,$P238-4+43),"")</f>
        <v/>
      </c>
      <c r="BI238" s="26">
        <f>IF(44&lt;=$Q238,INDEX('BAZA PRAC'!$D$4:$D$61,$P238-4+44),"")</f>
        <v/>
      </c>
      <c r="BJ238" s="26">
        <f>IF(45&lt;=$Q238,INDEX('BAZA PRAC'!$D$4:$D$61,$P238-4+45),"")</f>
        <v/>
      </c>
      <c r="BK238" s="26">
        <f>IF(46&lt;=$Q238,INDEX('BAZA PRAC'!$D$4:$D$61,$P238-4+46),"")</f>
        <v/>
      </c>
      <c r="BL238" s="26">
        <f>IF(47&lt;=$Q238,INDEX('BAZA PRAC'!$D$4:$D$61,$P238-4+47),"")</f>
        <v/>
      </c>
      <c r="BM238" s="26">
        <f>IF(48&lt;=$Q238,INDEX('BAZA PRAC'!$D$4:$D$61,$P238-4+48),"")</f>
        <v/>
      </c>
      <c r="BN238" s="26">
        <f>IF(49&lt;=$Q238,INDEX('BAZA PRAC'!$D$4:$D$61,$P238-4+49),"")</f>
        <v/>
      </c>
      <c r="BO238" s="26">
        <f>IF(50&lt;=$Q238,INDEX('BAZA PRAC'!$D$4:$D$61,$P238-4+50),"")</f>
        <v/>
      </c>
      <c r="BP238" s="26">
        <f>IF(51&lt;=$Q238,INDEX('BAZA PRAC'!$D$4:$D$61,$P238-4+51),"")</f>
        <v/>
      </c>
      <c r="BQ238" s="26">
        <f>IF(52&lt;=$Q238,INDEX('BAZA PRAC'!$D$4:$D$61,$P238-4+52),"")</f>
        <v/>
      </c>
      <c r="BR238" s="26">
        <f>IF(53&lt;=$Q238,INDEX('BAZA PRAC'!$D$4:$D$61,$P238-4+53),"")</f>
        <v/>
      </c>
      <c r="BS238" s="26">
        <f>IF(54&lt;=$Q238,INDEX('BAZA PRAC'!$D$4:$D$61,$P238-4+54),"")</f>
        <v/>
      </c>
      <c r="BT238" s="26">
        <f>IF(55&lt;=$Q238,INDEX('BAZA PRAC'!$D$4:$D$61,$P238-4+55),"")</f>
        <v/>
      </c>
      <c r="BU238" s="26">
        <f>IF(56&lt;=$Q238,INDEX('BAZA PRAC'!$D$4:$D$61,$P238-4+56),"")</f>
        <v/>
      </c>
      <c r="BV238" s="26">
        <f>IF(57&lt;=$Q238,INDEX('BAZA PRAC'!$D$4:$D$61,$P238-4+57),"")</f>
        <v/>
      </c>
      <c r="BW238" s="26">
        <f>IF(58&lt;=$Q238,INDEX('BAZA PRAC'!$D$4:$D$61,$P238-4+58),"")</f>
        <v/>
      </c>
      <c r="BX238" s="20" t="n"/>
      <c r="BY238" s="20" t="n"/>
    </row>
    <row r="239">
      <c r="A239" s="19">
        <f>IF($D239="","",COUNTA($D$11:$D239))</f>
        <v/>
      </c>
      <c r="B239" s="19">
        <f>IF($BX239&lt;&gt;"",$BX239,IF($D239="","",IFERROR(INDEX('BAZA PRAC'!$A$4:$A$61,MATCH($D239,'BAZA PRAC'!$D$4:$D$61,0)),"")))</f>
        <v/>
      </c>
      <c r="C239" s="20" t="n"/>
      <c r="D239" s="21" t="n"/>
      <c r="E239" s="19">
        <f>IF($BY239&lt;&gt;"",$BY239,IF($D239="","",IFERROR(INDEX('BAZA PRAC'!$E$4:$E$61,MATCH($D239,'BAZA PRAC'!$D$4:$D$61,0)),"")))</f>
        <v/>
      </c>
      <c r="F239" s="22" t="n"/>
      <c r="G239" s="23" t="n"/>
      <c r="H239" s="23" t="n"/>
      <c r="I239" s="23" t="n"/>
      <c r="J239" s="24">
        <f>IF($D239="","",N(G239)+N(H239)+N(I239))</f>
        <v/>
      </c>
      <c r="K239" s="24">
        <f>IF($D239="","",N(F239)*J239)</f>
        <v/>
      </c>
      <c r="L239" s="25" t="n"/>
      <c r="M239" s="24">
        <f>IF($D239="","",K239*(1-N(L239)))</f>
        <v/>
      </c>
      <c r="N239" s="21" t="n"/>
      <c r="P239" s="26">
        <f>IFERROR(VLOOKUP($C239,USTAWIENIA!$E$2:$H$8,3,FALSE),4)</f>
        <v/>
      </c>
      <c r="Q239" s="26">
        <f>IFERROR(VLOOKUP($C239,USTAWIENIA!$E$2:$H$8,4,FALSE),58)</f>
        <v/>
      </c>
      <c r="R239" s="26">
        <f>IF(1&lt;=$Q239,INDEX('BAZA PRAC'!$D$4:$D$61,$P239-4+1),"")</f>
        <v/>
      </c>
      <c r="S239" s="26">
        <f>IF(2&lt;=$Q239,INDEX('BAZA PRAC'!$D$4:$D$61,$P239-4+2),"")</f>
        <v/>
      </c>
      <c r="T239" s="26">
        <f>IF(3&lt;=$Q239,INDEX('BAZA PRAC'!$D$4:$D$61,$P239-4+3),"")</f>
        <v/>
      </c>
      <c r="U239" s="26">
        <f>IF(4&lt;=$Q239,INDEX('BAZA PRAC'!$D$4:$D$61,$P239-4+4),"")</f>
        <v/>
      </c>
      <c r="V239" s="26">
        <f>IF(5&lt;=$Q239,INDEX('BAZA PRAC'!$D$4:$D$61,$P239-4+5),"")</f>
        <v/>
      </c>
      <c r="W239" s="26">
        <f>IF(6&lt;=$Q239,INDEX('BAZA PRAC'!$D$4:$D$61,$P239-4+6),"")</f>
        <v/>
      </c>
      <c r="X239" s="26">
        <f>IF(7&lt;=$Q239,INDEX('BAZA PRAC'!$D$4:$D$61,$P239-4+7),"")</f>
        <v/>
      </c>
      <c r="Y239" s="26">
        <f>IF(8&lt;=$Q239,INDEX('BAZA PRAC'!$D$4:$D$61,$P239-4+8),"")</f>
        <v/>
      </c>
      <c r="Z239" s="26">
        <f>IF(9&lt;=$Q239,INDEX('BAZA PRAC'!$D$4:$D$61,$P239-4+9),"")</f>
        <v/>
      </c>
      <c r="AA239" s="26">
        <f>IF(10&lt;=$Q239,INDEX('BAZA PRAC'!$D$4:$D$61,$P239-4+10),"")</f>
        <v/>
      </c>
      <c r="AB239" s="26">
        <f>IF(11&lt;=$Q239,INDEX('BAZA PRAC'!$D$4:$D$61,$P239-4+11),"")</f>
        <v/>
      </c>
      <c r="AC239" s="26">
        <f>IF(12&lt;=$Q239,INDEX('BAZA PRAC'!$D$4:$D$61,$P239-4+12),"")</f>
        <v/>
      </c>
      <c r="AD239" s="26">
        <f>IF(13&lt;=$Q239,INDEX('BAZA PRAC'!$D$4:$D$61,$P239-4+13),"")</f>
        <v/>
      </c>
      <c r="AE239" s="26">
        <f>IF(14&lt;=$Q239,INDEX('BAZA PRAC'!$D$4:$D$61,$P239-4+14),"")</f>
        <v/>
      </c>
      <c r="AF239" s="26">
        <f>IF(15&lt;=$Q239,INDEX('BAZA PRAC'!$D$4:$D$61,$P239-4+15),"")</f>
        <v/>
      </c>
      <c r="AG239" s="26">
        <f>IF(16&lt;=$Q239,INDEX('BAZA PRAC'!$D$4:$D$61,$P239-4+16),"")</f>
        <v/>
      </c>
      <c r="AH239" s="26">
        <f>IF(17&lt;=$Q239,INDEX('BAZA PRAC'!$D$4:$D$61,$P239-4+17),"")</f>
        <v/>
      </c>
      <c r="AI239" s="26">
        <f>IF(18&lt;=$Q239,INDEX('BAZA PRAC'!$D$4:$D$61,$P239-4+18),"")</f>
        <v/>
      </c>
      <c r="AJ239" s="26">
        <f>IF(19&lt;=$Q239,INDEX('BAZA PRAC'!$D$4:$D$61,$P239-4+19),"")</f>
        <v/>
      </c>
      <c r="AK239" s="26">
        <f>IF(20&lt;=$Q239,INDEX('BAZA PRAC'!$D$4:$D$61,$P239-4+20),"")</f>
        <v/>
      </c>
      <c r="AL239" s="26">
        <f>IF(21&lt;=$Q239,INDEX('BAZA PRAC'!$D$4:$D$61,$P239-4+21),"")</f>
        <v/>
      </c>
      <c r="AM239" s="26">
        <f>IF(22&lt;=$Q239,INDEX('BAZA PRAC'!$D$4:$D$61,$P239-4+22),"")</f>
        <v/>
      </c>
      <c r="AN239" s="26">
        <f>IF(23&lt;=$Q239,INDEX('BAZA PRAC'!$D$4:$D$61,$P239-4+23),"")</f>
        <v/>
      </c>
      <c r="AO239" s="26">
        <f>IF(24&lt;=$Q239,INDEX('BAZA PRAC'!$D$4:$D$61,$P239-4+24),"")</f>
        <v/>
      </c>
      <c r="AP239" s="26">
        <f>IF(25&lt;=$Q239,INDEX('BAZA PRAC'!$D$4:$D$61,$P239-4+25),"")</f>
        <v/>
      </c>
      <c r="AQ239" s="26">
        <f>IF(26&lt;=$Q239,INDEX('BAZA PRAC'!$D$4:$D$61,$P239-4+26),"")</f>
        <v/>
      </c>
      <c r="AR239" s="26">
        <f>IF(27&lt;=$Q239,INDEX('BAZA PRAC'!$D$4:$D$61,$P239-4+27),"")</f>
        <v/>
      </c>
      <c r="AS239" s="26">
        <f>IF(28&lt;=$Q239,INDEX('BAZA PRAC'!$D$4:$D$61,$P239-4+28),"")</f>
        <v/>
      </c>
      <c r="AT239" s="26">
        <f>IF(29&lt;=$Q239,INDEX('BAZA PRAC'!$D$4:$D$61,$P239-4+29),"")</f>
        <v/>
      </c>
      <c r="AU239" s="26">
        <f>IF(30&lt;=$Q239,INDEX('BAZA PRAC'!$D$4:$D$61,$P239-4+30),"")</f>
        <v/>
      </c>
      <c r="AV239" s="26">
        <f>IF(31&lt;=$Q239,INDEX('BAZA PRAC'!$D$4:$D$61,$P239-4+31),"")</f>
        <v/>
      </c>
      <c r="AW239" s="26">
        <f>IF(32&lt;=$Q239,INDEX('BAZA PRAC'!$D$4:$D$61,$P239-4+32),"")</f>
        <v/>
      </c>
      <c r="AX239" s="26">
        <f>IF(33&lt;=$Q239,INDEX('BAZA PRAC'!$D$4:$D$61,$P239-4+33),"")</f>
        <v/>
      </c>
      <c r="AY239" s="26">
        <f>IF(34&lt;=$Q239,INDEX('BAZA PRAC'!$D$4:$D$61,$P239-4+34),"")</f>
        <v/>
      </c>
      <c r="AZ239" s="26">
        <f>IF(35&lt;=$Q239,INDEX('BAZA PRAC'!$D$4:$D$61,$P239-4+35),"")</f>
        <v/>
      </c>
      <c r="BA239" s="26">
        <f>IF(36&lt;=$Q239,INDEX('BAZA PRAC'!$D$4:$D$61,$P239-4+36),"")</f>
        <v/>
      </c>
      <c r="BB239" s="26">
        <f>IF(37&lt;=$Q239,INDEX('BAZA PRAC'!$D$4:$D$61,$P239-4+37),"")</f>
        <v/>
      </c>
      <c r="BC239" s="26">
        <f>IF(38&lt;=$Q239,INDEX('BAZA PRAC'!$D$4:$D$61,$P239-4+38),"")</f>
        <v/>
      </c>
      <c r="BD239" s="26">
        <f>IF(39&lt;=$Q239,INDEX('BAZA PRAC'!$D$4:$D$61,$P239-4+39),"")</f>
        <v/>
      </c>
      <c r="BE239" s="26">
        <f>IF(40&lt;=$Q239,INDEX('BAZA PRAC'!$D$4:$D$61,$P239-4+40),"")</f>
        <v/>
      </c>
      <c r="BF239" s="26">
        <f>IF(41&lt;=$Q239,INDEX('BAZA PRAC'!$D$4:$D$61,$P239-4+41),"")</f>
        <v/>
      </c>
      <c r="BG239" s="26">
        <f>IF(42&lt;=$Q239,INDEX('BAZA PRAC'!$D$4:$D$61,$P239-4+42),"")</f>
        <v/>
      </c>
      <c r="BH239" s="26">
        <f>IF(43&lt;=$Q239,INDEX('BAZA PRAC'!$D$4:$D$61,$P239-4+43),"")</f>
        <v/>
      </c>
      <c r="BI239" s="26">
        <f>IF(44&lt;=$Q239,INDEX('BAZA PRAC'!$D$4:$D$61,$P239-4+44),"")</f>
        <v/>
      </c>
      <c r="BJ239" s="26">
        <f>IF(45&lt;=$Q239,INDEX('BAZA PRAC'!$D$4:$D$61,$P239-4+45),"")</f>
        <v/>
      </c>
      <c r="BK239" s="26">
        <f>IF(46&lt;=$Q239,INDEX('BAZA PRAC'!$D$4:$D$61,$P239-4+46),"")</f>
        <v/>
      </c>
      <c r="BL239" s="26">
        <f>IF(47&lt;=$Q239,INDEX('BAZA PRAC'!$D$4:$D$61,$P239-4+47),"")</f>
        <v/>
      </c>
      <c r="BM239" s="26">
        <f>IF(48&lt;=$Q239,INDEX('BAZA PRAC'!$D$4:$D$61,$P239-4+48),"")</f>
        <v/>
      </c>
      <c r="BN239" s="26">
        <f>IF(49&lt;=$Q239,INDEX('BAZA PRAC'!$D$4:$D$61,$P239-4+49),"")</f>
        <v/>
      </c>
      <c r="BO239" s="26">
        <f>IF(50&lt;=$Q239,INDEX('BAZA PRAC'!$D$4:$D$61,$P239-4+50),"")</f>
        <v/>
      </c>
      <c r="BP239" s="26">
        <f>IF(51&lt;=$Q239,INDEX('BAZA PRAC'!$D$4:$D$61,$P239-4+51),"")</f>
        <v/>
      </c>
      <c r="BQ239" s="26">
        <f>IF(52&lt;=$Q239,INDEX('BAZA PRAC'!$D$4:$D$61,$P239-4+52),"")</f>
        <v/>
      </c>
      <c r="BR239" s="26">
        <f>IF(53&lt;=$Q239,INDEX('BAZA PRAC'!$D$4:$D$61,$P239-4+53),"")</f>
        <v/>
      </c>
      <c r="BS239" s="26">
        <f>IF(54&lt;=$Q239,INDEX('BAZA PRAC'!$D$4:$D$61,$P239-4+54),"")</f>
        <v/>
      </c>
      <c r="BT239" s="26">
        <f>IF(55&lt;=$Q239,INDEX('BAZA PRAC'!$D$4:$D$61,$P239-4+55),"")</f>
        <v/>
      </c>
      <c r="BU239" s="26">
        <f>IF(56&lt;=$Q239,INDEX('BAZA PRAC'!$D$4:$D$61,$P239-4+56),"")</f>
        <v/>
      </c>
      <c r="BV239" s="26">
        <f>IF(57&lt;=$Q239,INDEX('BAZA PRAC'!$D$4:$D$61,$P239-4+57),"")</f>
        <v/>
      </c>
      <c r="BW239" s="26">
        <f>IF(58&lt;=$Q239,INDEX('BAZA PRAC'!$D$4:$D$61,$P239-4+58),"")</f>
        <v/>
      </c>
      <c r="BX239" s="20" t="n"/>
      <c r="BY239" s="20" t="n"/>
    </row>
    <row r="240">
      <c r="A240" s="27">
        <f>IF($D240="","",COUNTA($D$11:$D240))</f>
        <v/>
      </c>
      <c r="B240" s="27">
        <f>IF($BX240&lt;&gt;"",$BX240,IF($D240="","",IFERROR(INDEX('BAZA PRAC'!$A$4:$A$61,MATCH($D240,'BAZA PRAC'!$D$4:$D$61,0)),"")))</f>
        <v/>
      </c>
      <c r="C240" s="20" t="n"/>
      <c r="D240" s="21" t="n"/>
      <c r="E240" s="27">
        <f>IF($BY240&lt;&gt;"",$BY240,IF($D240="","",IFERROR(INDEX('BAZA PRAC'!$E$4:$E$61,MATCH($D240,'BAZA PRAC'!$D$4:$D$61,0)),"")))</f>
        <v/>
      </c>
      <c r="F240" s="22" t="n"/>
      <c r="G240" s="23" t="n"/>
      <c r="H240" s="23" t="n"/>
      <c r="I240" s="23" t="n"/>
      <c r="J240" s="28">
        <f>IF($D240="","",N(G240)+N(H240)+N(I240))</f>
        <v/>
      </c>
      <c r="K240" s="28">
        <f>IF($D240="","",N(F240)*J240)</f>
        <v/>
      </c>
      <c r="L240" s="25" t="n"/>
      <c r="M240" s="28">
        <f>IF($D240="","",K240*(1-N(L240)))</f>
        <v/>
      </c>
      <c r="N240" s="21" t="n"/>
      <c r="P240" s="26">
        <f>IFERROR(VLOOKUP($C240,USTAWIENIA!$E$2:$H$8,3,FALSE),4)</f>
        <v/>
      </c>
      <c r="Q240" s="26">
        <f>IFERROR(VLOOKUP($C240,USTAWIENIA!$E$2:$H$8,4,FALSE),58)</f>
        <v/>
      </c>
      <c r="R240" s="26">
        <f>IF(1&lt;=$Q240,INDEX('BAZA PRAC'!$D$4:$D$61,$P240-4+1),"")</f>
        <v/>
      </c>
      <c r="S240" s="26">
        <f>IF(2&lt;=$Q240,INDEX('BAZA PRAC'!$D$4:$D$61,$P240-4+2),"")</f>
        <v/>
      </c>
      <c r="T240" s="26">
        <f>IF(3&lt;=$Q240,INDEX('BAZA PRAC'!$D$4:$D$61,$P240-4+3),"")</f>
        <v/>
      </c>
      <c r="U240" s="26">
        <f>IF(4&lt;=$Q240,INDEX('BAZA PRAC'!$D$4:$D$61,$P240-4+4),"")</f>
        <v/>
      </c>
      <c r="V240" s="26">
        <f>IF(5&lt;=$Q240,INDEX('BAZA PRAC'!$D$4:$D$61,$P240-4+5),"")</f>
        <v/>
      </c>
      <c r="W240" s="26">
        <f>IF(6&lt;=$Q240,INDEX('BAZA PRAC'!$D$4:$D$61,$P240-4+6),"")</f>
        <v/>
      </c>
      <c r="X240" s="26">
        <f>IF(7&lt;=$Q240,INDEX('BAZA PRAC'!$D$4:$D$61,$P240-4+7),"")</f>
        <v/>
      </c>
      <c r="Y240" s="26">
        <f>IF(8&lt;=$Q240,INDEX('BAZA PRAC'!$D$4:$D$61,$P240-4+8),"")</f>
        <v/>
      </c>
      <c r="Z240" s="26">
        <f>IF(9&lt;=$Q240,INDEX('BAZA PRAC'!$D$4:$D$61,$P240-4+9),"")</f>
        <v/>
      </c>
      <c r="AA240" s="26">
        <f>IF(10&lt;=$Q240,INDEX('BAZA PRAC'!$D$4:$D$61,$P240-4+10),"")</f>
        <v/>
      </c>
      <c r="AB240" s="26">
        <f>IF(11&lt;=$Q240,INDEX('BAZA PRAC'!$D$4:$D$61,$P240-4+11),"")</f>
        <v/>
      </c>
      <c r="AC240" s="26">
        <f>IF(12&lt;=$Q240,INDEX('BAZA PRAC'!$D$4:$D$61,$P240-4+12),"")</f>
        <v/>
      </c>
      <c r="AD240" s="26">
        <f>IF(13&lt;=$Q240,INDEX('BAZA PRAC'!$D$4:$D$61,$P240-4+13),"")</f>
        <v/>
      </c>
      <c r="AE240" s="26">
        <f>IF(14&lt;=$Q240,INDEX('BAZA PRAC'!$D$4:$D$61,$P240-4+14),"")</f>
        <v/>
      </c>
      <c r="AF240" s="26">
        <f>IF(15&lt;=$Q240,INDEX('BAZA PRAC'!$D$4:$D$61,$P240-4+15),"")</f>
        <v/>
      </c>
      <c r="AG240" s="26">
        <f>IF(16&lt;=$Q240,INDEX('BAZA PRAC'!$D$4:$D$61,$P240-4+16),"")</f>
        <v/>
      </c>
      <c r="AH240" s="26">
        <f>IF(17&lt;=$Q240,INDEX('BAZA PRAC'!$D$4:$D$61,$P240-4+17),"")</f>
        <v/>
      </c>
      <c r="AI240" s="26">
        <f>IF(18&lt;=$Q240,INDEX('BAZA PRAC'!$D$4:$D$61,$P240-4+18),"")</f>
        <v/>
      </c>
      <c r="AJ240" s="26">
        <f>IF(19&lt;=$Q240,INDEX('BAZA PRAC'!$D$4:$D$61,$P240-4+19),"")</f>
        <v/>
      </c>
      <c r="AK240" s="26">
        <f>IF(20&lt;=$Q240,INDEX('BAZA PRAC'!$D$4:$D$61,$P240-4+20),"")</f>
        <v/>
      </c>
      <c r="AL240" s="26">
        <f>IF(21&lt;=$Q240,INDEX('BAZA PRAC'!$D$4:$D$61,$P240-4+21),"")</f>
        <v/>
      </c>
      <c r="AM240" s="26">
        <f>IF(22&lt;=$Q240,INDEX('BAZA PRAC'!$D$4:$D$61,$P240-4+22),"")</f>
        <v/>
      </c>
      <c r="AN240" s="26">
        <f>IF(23&lt;=$Q240,INDEX('BAZA PRAC'!$D$4:$D$61,$P240-4+23),"")</f>
        <v/>
      </c>
      <c r="AO240" s="26">
        <f>IF(24&lt;=$Q240,INDEX('BAZA PRAC'!$D$4:$D$61,$P240-4+24),"")</f>
        <v/>
      </c>
      <c r="AP240" s="26">
        <f>IF(25&lt;=$Q240,INDEX('BAZA PRAC'!$D$4:$D$61,$P240-4+25),"")</f>
        <v/>
      </c>
      <c r="AQ240" s="26">
        <f>IF(26&lt;=$Q240,INDEX('BAZA PRAC'!$D$4:$D$61,$P240-4+26),"")</f>
        <v/>
      </c>
      <c r="AR240" s="26">
        <f>IF(27&lt;=$Q240,INDEX('BAZA PRAC'!$D$4:$D$61,$P240-4+27),"")</f>
        <v/>
      </c>
      <c r="AS240" s="26">
        <f>IF(28&lt;=$Q240,INDEX('BAZA PRAC'!$D$4:$D$61,$P240-4+28),"")</f>
        <v/>
      </c>
      <c r="AT240" s="26">
        <f>IF(29&lt;=$Q240,INDEX('BAZA PRAC'!$D$4:$D$61,$P240-4+29),"")</f>
        <v/>
      </c>
      <c r="AU240" s="26">
        <f>IF(30&lt;=$Q240,INDEX('BAZA PRAC'!$D$4:$D$61,$P240-4+30),"")</f>
        <v/>
      </c>
      <c r="AV240" s="26">
        <f>IF(31&lt;=$Q240,INDEX('BAZA PRAC'!$D$4:$D$61,$P240-4+31),"")</f>
        <v/>
      </c>
      <c r="AW240" s="26">
        <f>IF(32&lt;=$Q240,INDEX('BAZA PRAC'!$D$4:$D$61,$P240-4+32),"")</f>
        <v/>
      </c>
      <c r="AX240" s="26">
        <f>IF(33&lt;=$Q240,INDEX('BAZA PRAC'!$D$4:$D$61,$P240-4+33),"")</f>
        <v/>
      </c>
      <c r="AY240" s="26">
        <f>IF(34&lt;=$Q240,INDEX('BAZA PRAC'!$D$4:$D$61,$P240-4+34),"")</f>
        <v/>
      </c>
      <c r="AZ240" s="26">
        <f>IF(35&lt;=$Q240,INDEX('BAZA PRAC'!$D$4:$D$61,$P240-4+35),"")</f>
        <v/>
      </c>
      <c r="BA240" s="26">
        <f>IF(36&lt;=$Q240,INDEX('BAZA PRAC'!$D$4:$D$61,$P240-4+36),"")</f>
        <v/>
      </c>
      <c r="BB240" s="26">
        <f>IF(37&lt;=$Q240,INDEX('BAZA PRAC'!$D$4:$D$61,$P240-4+37),"")</f>
        <v/>
      </c>
      <c r="BC240" s="26">
        <f>IF(38&lt;=$Q240,INDEX('BAZA PRAC'!$D$4:$D$61,$P240-4+38),"")</f>
        <v/>
      </c>
      <c r="BD240" s="26">
        <f>IF(39&lt;=$Q240,INDEX('BAZA PRAC'!$D$4:$D$61,$P240-4+39),"")</f>
        <v/>
      </c>
      <c r="BE240" s="26">
        <f>IF(40&lt;=$Q240,INDEX('BAZA PRAC'!$D$4:$D$61,$P240-4+40),"")</f>
        <v/>
      </c>
      <c r="BF240" s="26">
        <f>IF(41&lt;=$Q240,INDEX('BAZA PRAC'!$D$4:$D$61,$P240-4+41),"")</f>
        <v/>
      </c>
      <c r="BG240" s="26">
        <f>IF(42&lt;=$Q240,INDEX('BAZA PRAC'!$D$4:$D$61,$P240-4+42),"")</f>
        <v/>
      </c>
      <c r="BH240" s="26">
        <f>IF(43&lt;=$Q240,INDEX('BAZA PRAC'!$D$4:$D$61,$P240-4+43),"")</f>
        <v/>
      </c>
      <c r="BI240" s="26">
        <f>IF(44&lt;=$Q240,INDEX('BAZA PRAC'!$D$4:$D$61,$P240-4+44),"")</f>
        <v/>
      </c>
      <c r="BJ240" s="26">
        <f>IF(45&lt;=$Q240,INDEX('BAZA PRAC'!$D$4:$D$61,$P240-4+45),"")</f>
        <v/>
      </c>
      <c r="BK240" s="26">
        <f>IF(46&lt;=$Q240,INDEX('BAZA PRAC'!$D$4:$D$61,$P240-4+46),"")</f>
        <v/>
      </c>
      <c r="BL240" s="26">
        <f>IF(47&lt;=$Q240,INDEX('BAZA PRAC'!$D$4:$D$61,$P240-4+47),"")</f>
        <v/>
      </c>
      <c r="BM240" s="26">
        <f>IF(48&lt;=$Q240,INDEX('BAZA PRAC'!$D$4:$D$61,$P240-4+48),"")</f>
        <v/>
      </c>
      <c r="BN240" s="26">
        <f>IF(49&lt;=$Q240,INDEX('BAZA PRAC'!$D$4:$D$61,$P240-4+49),"")</f>
        <v/>
      </c>
      <c r="BO240" s="26">
        <f>IF(50&lt;=$Q240,INDEX('BAZA PRAC'!$D$4:$D$61,$P240-4+50),"")</f>
        <v/>
      </c>
      <c r="BP240" s="26">
        <f>IF(51&lt;=$Q240,INDEX('BAZA PRAC'!$D$4:$D$61,$P240-4+51),"")</f>
        <v/>
      </c>
      <c r="BQ240" s="26">
        <f>IF(52&lt;=$Q240,INDEX('BAZA PRAC'!$D$4:$D$61,$P240-4+52),"")</f>
        <v/>
      </c>
      <c r="BR240" s="26">
        <f>IF(53&lt;=$Q240,INDEX('BAZA PRAC'!$D$4:$D$61,$P240-4+53),"")</f>
        <v/>
      </c>
      <c r="BS240" s="26">
        <f>IF(54&lt;=$Q240,INDEX('BAZA PRAC'!$D$4:$D$61,$P240-4+54),"")</f>
        <v/>
      </c>
      <c r="BT240" s="26">
        <f>IF(55&lt;=$Q240,INDEX('BAZA PRAC'!$D$4:$D$61,$P240-4+55),"")</f>
        <v/>
      </c>
      <c r="BU240" s="26">
        <f>IF(56&lt;=$Q240,INDEX('BAZA PRAC'!$D$4:$D$61,$P240-4+56),"")</f>
        <v/>
      </c>
      <c r="BV240" s="26">
        <f>IF(57&lt;=$Q240,INDEX('BAZA PRAC'!$D$4:$D$61,$P240-4+57),"")</f>
        <v/>
      </c>
      <c r="BW240" s="26">
        <f>IF(58&lt;=$Q240,INDEX('BAZA PRAC'!$D$4:$D$61,$P240-4+58),"")</f>
        <v/>
      </c>
      <c r="BX240" s="20" t="n"/>
      <c r="BY240" s="20" t="n"/>
    </row>
    <row r="241">
      <c r="A241" s="19">
        <f>IF($D241="","",COUNTA($D$11:$D241))</f>
        <v/>
      </c>
      <c r="B241" s="19">
        <f>IF($BX241&lt;&gt;"",$BX241,IF($D241="","",IFERROR(INDEX('BAZA PRAC'!$A$4:$A$61,MATCH($D241,'BAZA PRAC'!$D$4:$D$61,0)),"")))</f>
        <v/>
      </c>
      <c r="C241" s="20" t="n"/>
      <c r="D241" s="21" t="n"/>
      <c r="E241" s="19">
        <f>IF($BY241&lt;&gt;"",$BY241,IF($D241="","",IFERROR(INDEX('BAZA PRAC'!$E$4:$E$61,MATCH($D241,'BAZA PRAC'!$D$4:$D$61,0)),"")))</f>
        <v/>
      </c>
      <c r="F241" s="22" t="n"/>
      <c r="G241" s="23" t="n"/>
      <c r="H241" s="23" t="n"/>
      <c r="I241" s="23" t="n"/>
      <c r="J241" s="24">
        <f>IF($D241="","",N(G241)+N(H241)+N(I241))</f>
        <v/>
      </c>
      <c r="K241" s="24">
        <f>IF($D241="","",N(F241)*J241)</f>
        <v/>
      </c>
      <c r="L241" s="25" t="n"/>
      <c r="M241" s="24">
        <f>IF($D241="","",K241*(1-N(L241)))</f>
        <v/>
      </c>
      <c r="N241" s="21" t="n"/>
      <c r="P241" s="26">
        <f>IFERROR(VLOOKUP($C241,USTAWIENIA!$E$2:$H$8,3,FALSE),4)</f>
        <v/>
      </c>
      <c r="Q241" s="26">
        <f>IFERROR(VLOOKUP($C241,USTAWIENIA!$E$2:$H$8,4,FALSE),58)</f>
        <v/>
      </c>
      <c r="R241" s="26">
        <f>IF(1&lt;=$Q241,INDEX('BAZA PRAC'!$D$4:$D$61,$P241-4+1),"")</f>
        <v/>
      </c>
      <c r="S241" s="26">
        <f>IF(2&lt;=$Q241,INDEX('BAZA PRAC'!$D$4:$D$61,$P241-4+2),"")</f>
        <v/>
      </c>
      <c r="T241" s="26">
        <f>IF(3&lt;=$Q241,INDEX('BAZA PRAC'!$D$4:$D$61,$P241-4+3),"")</f>
        <v/>
      </c>
      <c r="U241" s="26">
        <f>IF(4&lt;=$Q241,INDEX('BAZA PRAC'!$D$4:$D$61,$P241-4+4),"")</f>
        <v/>
      </c>
      <c r="V241" s="26">
        <f>IF(5&lt;=$Q241,INDEX('BAZA PRAC'!$D$4:$D$61,$P241-4+5),"")</f>
        <v/>
      </c>
      <c r="W241" s="26">
        <f>IF(6&lt;=$Q241,INDEX('BAZA PRAC'!$D$4:$D$61,$P241-4+6),"")</f>
        <v/>
      </c>
      <c r="X241" s="26">
        <f>IF(7&lt;=$Q241,INDEX('BAZA PRAC'!$D$4:$D$61,$P241-4+7),"")</f>
        <v/>
      </c>
      <c r="Y241" s="26">
        <f>IF(8&lt;=$Q241,INDEX('BAZA PRAC'!$D$4:$D$61,$P241-4+8),"")</f>
        <v/>
      </c>
      <c r="Z241" s="26">
        <f>IF(9&lt;=$Q241,INDEX('BAZA PRAC'!$D$4:$D$61,$P241-4+9),"")</f>
        <v/>
      </c>
      <c r="AA241" s="26">
        <f>IF(10&lt;=$Q241,INDEX('BAZA PRAC'!$D$4:$D$61,$P241-4+10),"")</f>
        <v/>
      </c>
      <c r="AB241" s="26">
        <f>IF(11&lt;=$Q241,INDEX('BAZA PRAC'!$D$4:$D$61,$P241-4+11),"")</f>
        <v/>
      </c>
      <c r="AC241" s="26">
        <f>IF(12&lt;=$Q241,INDEX('BAZA PRAC'!$D$4:$D$61,$P241-4+12),"")</f>
        <v/>
      </c>
      <c r="AD241" s="26">
        <f>IF(13&lt;=$Q241,INDEX('BAZA PRAC'!$D$4:$D$61,$P241-4+13),"")</f>
        <v/>
      </c>
      <c r="AE241" s="26">
        <f>IF(14&lt;=$Q241,INDEX('BAZA PRAC'!$D$4:$D$61,$P241-4+14),"")</f>
        <v/>
      </c>
      <c r="AF241" s="26">
        <f>IF(15&lt;=$Q241,INDEX('BAZA PRAC'!$D$4:$D$61,$P241-4+15),"")</f>
        <v/>
      </c>
      <c r="AG241" s="26">
        <f>IF(16&lt;=$Q241,INDEX('BAZA PRAC'!$D$4:$D$61,$P241-4+16),"")</f>
        <v/>
      </c>
      <c r="AH241" s="26">
        <f>IF(17&lt;=$Q241,INDEX('BAZA PRAC'!$D$4:$D$61,$P241-4+17),"")</f>
        <v/>
      </c>
      <c r="AI241" s="26">
        <f>IF(18&lt;=$Q241,INDEX('BAZA PRAC'!$D$4:$D$61,$P241-4+18),"")</f>
        <v/>
      </c>
      <c r="AJ241" s="26">
        <f>IF(19&lt;=$Q241,INDEX('BAZA PRAC'!$D$4:$D$61,$P241-4+19),"")</f>
        <v/>
      </c>
      <c r="AK241" s="26">
        <f>IF(20&lt;=$Q241,INDEX('BAZA PRAC'!$D$4:$D$61,$P241-4+20),"")</f>
        <v/>
      </c>
      <c r="AL241" s="26">
        <f>IF(21&lt;=$Q241,INDEX('BAZA PRAC'!$D$4:$D$61,$P241-4+21),"")</f>
        <v/>
      </c>
      <c r="AM241" s="26">
        <f>IF(22&lt;=$Q241,INDEX('BAZA PRAC'!$D$4:$D$61,$P241-4+22),"")</f>
        <v/>
      </c>
      <c r="AN241" s="26">
        <f>IF(23&lt;=$Q241,INDEX('BAZA PRAC'!$D$4:$D$61,$P241-4+23),"")</f>
        <v/>
      </c>
      <c r="AO241" s="26">
        <f>IF(24&lt;=$Q241,INDEX('BAZA PRAC'!$D$4:$D$61,$P241-4+24),"")</f>
        <v/>
      </c>
      <c r="AP241" s="26">
        <f>IF(25&lt;=$Q241,INDEX('BAZA PRAC'!$D$4:$D$61,$P241-4+25),"")</f>
        <v/>
      </c>
      <c r="AQ241" s="26">
        <f>IF(26&lt;=$Q241,INDEX('BAZA PRAC'!$D$4:$D$61,$P241-4+26),"")</f>
        <v/>
      </c>
      <c r="AR241" s="26">
        <f>IF(27&lt;=$Q241,INDEX('BAZA PRAC'!$D$4:$D$61,$P241-4+27),"")</f>
        <v/>
      </c>
      <c r="AS241" s="26">
        <f>IF(28&lt;=$Q241,INDEX('BAZA PRAC'!$D$4:$D$61,$P241-4+28),"")</f>
        <v/>
      </c>
      <c r="AT241" s="26">
        <f>IF(29&lt;=$Q241,INDEX('BAZA PRAC'!$D$4:$D$61,$P241-4+29),"")</f>
        <v/>
      </c>
      <c r="AU241" s="26">
        <f>IF(30&lt;=$Q241,INDEX('BAZA PRAC'!$D$4:$D$61,$P241-4+30),"")</f>
        <v/>
      </c>
      <c r="AV241" s="26">
        <f>IF(31&lt;=$Q241,INDEX('BAZA PRAC'!$D$4:$D$61,$P241-4+31),"")</f>
        <v/>
      </c>
      <c r="AW241" s="26">
        <f>IF(32&lt;=$Q241,INDEX('BAZA PRAC'!$D$4:$D$61,$P241-4+32),"")</f>
        <v/>
      </c>
      <c r="AX241" s="26">
        <f>IF(33&lt;=$Q241,INDEX('BAZA PRAC'!$D$4:$D$61,$P241-4+33),"")</f>
        <v/>
      </c>
      <c r="AY241" s="26">
        <f>IF(34&lt;=$Q241,INDEX('BAZA PRAC'!$D$4:$D$61,$P241-4+34),"")</f>
        <v/>
      </c>
      <c r="AZ241" s="26">
        <f>IF(35&lt;=$Q241,INDEX('BAZA PRAC'!$D$4:$D$61,$P241-4+35),"")</f>
        <v/>
      </c>
      <c r="BA241" s="26">
        <f>IF(36&lt;=$Q241,INDEX('BAZA PRAC'!$D$4:$D$61,$P241-4+36),"")</f>
        <v/>
      </c>
      <c r="BB241" s="26">
        <f>IF(37&lt;=$Q241,INDEX('BAZA PRAC'!$D$4:$D$61,$P241-4+37),"")</f>
        <v/>
      </c>
      <c r="BC241" s="26">
        <f>IF(38&lt;=$Q241,INDEX('BAZA PRAC'!$D$4:$D$61,$P241-4+38),"")</f>
        <v/>
      </c>
      <c r="BD241" s="26">
        <f>IF(39&lt;=$Q241,INDEX('BAZA PRAC'!$D$4:$D$61,$P241-4+39),"")</f>
        <v/>
      </c>
      <c r="BE241" s="26">
        <f>IF(40&lt;=$Q241,INDEX('BAZA PRAC'!$D$4:$D$61,$P241-4+40),"")</f>
        <v/>
      </c>
      <c r="BF241" s="26">
        <f>IF(41&lt;=$Q241,INDEX('BAZA PRAC'!$D$4:$D$61,$P241-4+41),"")</f>
        <v/>
      </c>
      <c r="BG241" s="26">
        <f>IF(42&lt;=$Q241,INDEX('BAZA PRAC'!$D$4:$D$61,$P241-4+42),"")</f>
        <v/>
      </c>
      <c r="BH241" s="26">
        <f>IF(43&lt;=$Q241,INDEX('BAZA PRAC'!$D$4:$D$61,$P241-4+43),"")</f>
        <v/>
      </c>
      <c r="BI241" s="26">
        <f>IF(44&lt;=$Q241,INDEX('BAZA PRAC'!$D$4:$D$61,$P241-4+44),"")</f>
        <v/>
      </c>
      <c r="BJ241" s="26">
        <f>IF(45&lt;=$Q241,INDEX('BAZA PRAC'!$D$4:$D$61,$P241-4+45),"")</f>
        <v/>
      </c>
      <c r="BK241" s="26">
        <f>IF(46&lt;=$Q241,INDEX('BAZA PRAC'!$D$4:$D$61,$P241-4+46),"")</f>
        <v/>
      </c>
      <c r="BL241" s="26">
        <f>IF(47&lt;=$Q241,INDEX('BAZA PRAC'!$D$4:$D$61,$P241-4+47),"")</f>
        <v/>
      </c>
      <c r="BM241" s="26">
        <f>IF(48&lt;=$Q241,INDEX('BAZA PRAC'!$D$4:$D$61,$P241-4+48),"")</f>
        <v/>
      </c>
      <c r="BN241" s="26">
        <f>IF(49&lt;=$Q241,INDEX('BAZA PRAC'!$D$4:$D$61,$P241-4+49),"")</f>
        <v/>
      </c>
      <c r="BO241" s="26">
        <f>IF(50&lt;=$Q241,INDEX('BAZA PRAC'!$D$4:$D$61,$P241-4+50),"")</f>
        <v/>
      </c>
      <c r="BP241" s="26">
        <f>IF(51&lt;=$Q241,INDEX('BAZA PRAC'!$D$4:$D$61,$P241-4+51),"")</f>
        <v/>
      </c>
      <c r="BQ241" s="26">
        <f>IF(52&lt;=$Q241,INDEX('BAZA PRAC'!$D$4:$D$61,$P241-4+52),"")</f>
        <v/>
      </c>
      <c r="BR241" s="26">
        <f>IF(53&lt;=$Q241,INDEX('BAZA PRAC'!$D$4:$D$61,$P241-4+53),"")</f>
        <v/>
      </c>
      <c r="BS241" s="26">
        <f>IF(54&lt;=$Q241,INDEX('BAZA PRAC'!$D$4:$D$61,$P241-4+54),"")</f>
        <v/>
      </c>
      <c r="BT241" s="26">
        <f>IF(55&lt;=$Q241,INDEX('BAZA PRAC'!$D$4:$D$61,$P241-4+55),"")</f>
        <v/>
      </c>
      <c r="BU241" s="26">
        <f>IF(56&lt;=$Q241,INDEX('BAZA PRAC'!$D$4:$D$61,$P241-4+56),"")</f>
        <v/>
      </c>
      <c r="BV241" s="26">
        <f>IF(57&lt;=$Q241,INDEX('BAZA PRAC'!$D$4:$D$61,$P241-4+57),"")</f>
        <v/>
      </c>
      <c r="BW241" s="26">
        <f>IF(58&lt;=$Q241,INDEX('BAZA PRAC'!$D$4:$D$61,$P241-4+58),"")</f>
        <v/>
      </c>
      <c r="BX241" s="20" t="n"/>
      <c r="BY241" s="20" t="n"/>
    </row>
    <row r="242">
      <c r="A242" s="27">
        <f>IF($D242="","",COUNTA($D$11:$D242))</f>
        <v/>
      </c>
      <c r="B242" s="27">
        <f>IF($BX242&lt;&gt;"",$BX242,IF($D242="","",IFERROR(INDEX('BAZA PRAC'!$A$4:$A$61,MATCH($D242,'BAZA PRAC'!$D$4:$D$61,0)),"")))</f>
        <v/>
      </c>
      <c r="C242" s="20" t="n"/>
      <c r="D242" s="21" t="n"/>
      <c r="E242" s="27">
        <f>IF($BY242&lt;&gt;"",$BY242,IF($D242="","",IFERROR(INDEX('BAZA PRAC'!$E$4:$E$61,MATCH($D242,'BAZA PRAC'!$D$4:$D$61,0)),"")))</f>
        <v/>
      </c>
      <c r="F242" s="22" t="n"/>
      <c r="G242" s="23" t="n"/>
      <c r="H242" s="23" t="n"/>
      <c r="I242" s="23" t="n"/>
      <c r="J242" s="28">
        <f>IF($D242="","",N(G242)+N(H242)+N(I242))</f>
        <v/>
      </c>
      <c r="K242" s="28">
        <f>IF($D242="","",N(F242)*J242)</f>
        <v/>
      </c>
      <c r="L242" s="25" t="n"/>
      <c r="M242" s="28">
        <f>IF($D242="","",K242*(1-N(L242)))</f>
        <v/>
      </c>
      <c r="N242" s="21" t="n"/>
      <c r="P242" s="26">
        <f>IFERROR(VLOOKUP($C242,USTAWIENIA!$E$2:$H$8,3,FALSE),4)</f>
        <v/>
      </c>
      <c r="Q242" s="26">
        <f>IFERROR(VLOOKUP($C242,USTAWIENIA!$E$2:$H$8,4,FALSE),58)</f>
        <v/>
      </c>
      <c r="R242" s="26">
        <f>IF(1&lt;=$Q242,INDEX('BAZA PRAC'!$D$4:$D$61,$P242-4+1),"")</f>
        <v/>
      </c>
      <c r="S242" s="26">
        <f>IF(2&lt;=$Q242,INDEX('BAZA PRAC'!$D$4:$D$61,$P242-4+2),"")</f>
        <v/>
      </c>
      <c r="T242" s="26">
        <f>IF(3&lt;=$Q242,INDEX('BAZA PRAC'!$D$4:$D$61,$P242-4+3),"")</f>
        <v/>
      </c>
      <c r="U242" s="26">
        <f>IF(4&lt;=$Q242,INDEX('BAZA PRAC'!$D$4:$D$61,$P242-4+4),"")</f>
        <v/>
      </c>
      <c r="V242" s="26">
        <f>IF(5&lt;=$Q242,INDEX('BAZA PRAC'!$D$4:$D$61,$P242-4+5),"")</f>
        <v/>
      </c>
      <c r="W242" s="26">
        <f>IF(6&lt;=$Q242,INDEX('BAZA PRAC'!$D$4:$D$61,$P242-4+6),"")</f>
        <v/>
      </c>
      <c r="X242" s="26">
        <f>IF(7&lt;=$Q242,INDEX('BAZA PRAC'!$D$4:$D$61,$P242-4+7),"")</f>
        <v/>
      </c>
      <c r="Y242" s="26">
        <f>IF(8&lt;=$Q242,INDEX('BAZA PRAC'!$D$4:$D$61,$P242-4+8),"")</f>
        <v/>
      </c>
      <c r="Z242" s="26">
        <f>IF(9&lt;=$Q242,INDEX('BAZA PRAC'!$D$4:$D$61,$P242-4+9),"")</f>
        <v/>
      </c>
      <c r="AA242" s="26">
        <f>IF(10&lt;=$Q242,INDEX('BAZA PRAC'!$D$4:$D$61,$P242-4+10),"")</f>
        <v/>
      </c>
      <c r="AB242" s="26">
        <f>IF(11&lt;=$Q242,INDEX('BAZA PRAC'!$D$4:$D$61,$P242-4+11),"")</f>
        <v/>
      </c>
      <c r="AC242" s="26">
        <f>IF(12&lt;=$Q242,INDEX('BAZA PRAC'!$D$4:$D$61,$P242-4+12),"")</f>
        <v/>
      </c>
      <c r="AD242" s="26">
        <f>IF(13&lt;=$Q242,INDEX('BAZA PRAC'!$D$4:$D$61,$P242-4+13),"")</f>
        <v/>
      </c>
      <c r="AE242" s="26">
        <f>IF(14&lt;=$Q242,INDEX('BAZA PRAC'!$D$4:$D$61,$P242-4+14),"")</f>
        <v/>
      </c>
      <c r="AF242" s="26">
        <f>IF(15&lt;=$Q242,INDEX('BAZA PRAC'!$D$4:$D$61,$P242-4+15),"")</f>
        <v/>
      </c>
      <c r="AG242" s="26">
        <f>IF(16&lt;=$Q242,INDEX('BAZA PRAC'!$D$4:$D$61,$P242-4+16),"")</f>
        <v/>
      </c>
      <c r="AH242" s="26">
        <f>IF(17&lt;=$Q242,INDEX('BAZA PRAC'!$D$4:$D$61,$P242-4+17),"")</f>
        <v/>
      </c>
      <c r="AI242" s="26">
        <f>IF(18&lt;=$Q242,INDEX('BAZA PRAC'!$D$4:$D$61,$P242-4+18),"")</f>
        <v/>
      </c>
      <c r="AJ242" s="26">
        <f>IF(19&lt;=$Q242,INDEX('BAZA PRAC'!$D$4:$D$61,$P242-4+19),"")</f>
        <v/>
      </c>
      <c r="AK242" s="26">
        <f>IF(20&lt;=$Q242,INDEX('BAZA PRAC'!$D$4:$D$61,$P242-4+20),"")</f>
        <v/>
      </c>
      <c r="AL242" s="26">
        <f>IF(21&lt;=$Q242,INDEX('BAZA PRAC'!$D$4:$D$61,$P242-4+21),"")</f>
        <v/>
      </c>
      <c r="AM242" s="26">
        <f>IF(22&lt;=$Q242,INDEX('BAZA PRAC'!$D$4:$D$61,$P242-4+22),"")</f>
        <v/>
      </c>
      <c r="AN242" s="26">
        <f>IF(23&lt;=$Q242,INDEX('BAZA PRAC'!$D$4:$D$61,$P242-4+23),"")</f>
        <v/>
      </c>
      <c r="AO242" s="26">
        <f>IF(24&lt;=$Q242,INDEX('BAZA PRAC'!$D$4:$D$61,$P242-4+24),"")</f>
        <v/>
      </c>
      <c r="AP242" s="26">
        <f>IF(25&lt;=$Q242,INDEX('BAZA PRAC'!$D$4:$D$61,$P242-4+25),"")</f>
        <v/>
      </c>
      <c r="AQ242" s="26">
        <f>IF(26&lt;=$Q242,INDEX('BAZA PRAC'!$D$4:$D$61,$P242-4+26),"")</f>
        <v/>
      </c>
      <c r="AR242" s="26">
        <f>IF(27&lt;=$Q242,INDEX('BAZA PRAC'!$D$4:$D$61,$P242-4+27),"")</f>
        <v/>
      </c>
      <c r="AS242" s="26">
        <f>IF(28&lt;=$Q242,INDEX('BAZA PRAC'!$D$4:$D$61,$P242-4+28),"")</f>
        <v/>
      </c>
      <c r="AT242" s="26">
        <f>IF(29&lt;=$Q242,INDEX('BAZA PRAC'!$D$4:$D$61,$P242-4+29),"")</f>
        <v/>
      </c>
      <c r="AU242" s="26">
        <f>IF(30&lt;=$Q242,INDEX('BAZA PRAC'!$D$4:$D$61,$P242-4+30),"")</f>
        <v/>
      </c>
      <c r="AV242" s="26">
        <f>IF(31&lt;=$Q242,INDEX('BAZA PRAC'!$D$4:$D$61,$P242-4+31),"")</f>
        <v/>
      </c>
      <c r="AW242" s="26">
        <f>IF(32&lt;=$Q242,INDEX('BAZA PRAC'!$D$4:$D$61,$P242-4+32),"")</f>
        <v/>
      </c>
      <c r="AX242" s="26">
        <f>IF(33&lt;=$Q242,INDEX('BAZA PRAC'!$D$4:$D$61,$P242-4+33),"")</f>
        <v/>
      </c>
      <c r="AY242" s="26">
        <f>IF(34&lt;=$Q242,INDEX('BAZA PRAC'!$D$4:$D$61,$P242-4+34),"")</f>
        <v/>
      </c>
      <c r="AZ242" s="26">
        <f>IF(35&lt;=$Q242,INDEX('BAZA PRAC'!$D$4:$D$61,$P242-4+35),"")</f>
        <v/>
      </c>
      <c r="BA242" s="26">
        <f>IF(36&lt;=$Q242,INDEX('BAZA PRAC'!$D$4:$D$61,$P242-4+36),"")</f>
        <v/>
      </c>
      <c r="BB242" s="26">
        <f>IF(37&lt;=$Q242,INDEX('BAZA PRAC'!$D$4:$D$61,$P242-4+37),"")</f>
        <v/>
      </c>
      <c r="BC242" s="26">
        <f>IF(38&lt;=$Q242,INDEX('BAZA PRAC'!$D$4:$D$61,$P242-4+38),"")</f>
        <v/>
      </c>
      <c r="BD242" s="26">
        <f>IF(39&lt;=$Q242,INDEX('BAZA PRAC'!$D$4:$D$61,$P242-4+39),"")</f>
        <v/>
      </c>
      <c r="BE242" s="26">
        <f>IF(40&lt;=$Q242,INDEX('BAZA PRAC'!$D$4:$D$61,$P242-4+40),"")</f>
        <v/>
      </c>
      <c r="BF242" s="26">
        <f>IF(41&lt;=$Q242,INDEX('BAZA PRAC'!$D$4:$D$61,$P242-4+41),"")</f>
        <v/>
      </c>
      <c r="BG242" s="26">
        <f>IF(42&lt;=$Q242,INDEX('BAZA PRAC'!$D$4:$D$61,$P242-4+42),"")</f>
        <v/>
      </c>
      <c r="BH242" s="26">
        <f>IF(43&lt;=$Q242,INDEX('BAZA PRAC'!$D$4:$D$61,$P242-4+43),"")</f>
        <v/>
      </c>
      <c r="BI242" s="26">
        <f>IF(44&lt;=$Q242,INDEX('BAZA PRAC'!$D$4:$D$61,$P242-4+44),"")</f>
        <v/>
      </c>
      <c r="BJ242" s="26">
        <f>IF(45&lt;=$Q242,INDEX('BAZA PRAC'!$D$4:$D$61,$P242-4+45),"")</f>
        <v/>
      </c>
      <c r="BK242" s="26">
        <f>IF(46&lt;=$Q242,INDEX('BAZA PRAC'!$D$4:$D$61,$P242-4+46),"")</f>
        <v/>
      </c>
      <c r="BL242" s="26">
        <f>IF(47&lt;=$Q242,INDEX('BAZA PRAC'!$D$4:$D$61,$P242-4+47),"")</f>
        <v/>
      </c>
      <c r="BM242" s="26">
        <f>IF(48&lt;=$Q242,INDEX('BAZA PRAC'!$D$4:$D$61,$P242-4+48),"")</f>
        <v/>
      </c>
      <c r="BN242" s="26">
        <f>IF(49&lt;=$Q242,INDEX('BAZA PRAC'!$D$4:$D$61,$P242-4+49),"")</f>
        <v/>
      </c>
      <c r="BO242" s="26">
        <f>IF(50&lt;=$Q242,INDEX('BAZA PRAC'!$D$4:$D$61,$P242-4+50),"")</f>
        <v/>
      </c>
      <c r="BP242" s="26">
        <f>IF(51&lt;=$Q242,INDEX('BAZA PRAC'!$D$4:$D$61,$P242-4+51),"")</f>
        <v/>
      </c>
      <c r="BQ242" s="26">
        <f>IF(52&lt;=$Q242,INDEX('BAZA PRAC'!$D$4:$D$61,$P242-4+52),"")</f>
        <v/>
      </c>
      <c r="BR242" s="26">
        <f>IF(53&lt;=$Q242,INDEX('BAZA PRAC'!$D$4:$D$61,$P242-4+53),"")</f>
        <v/>
      </c>
      <c r="BS242" s="26">
        <f>IF(54&lt;=$Q242,INDEX('BAZA PRAC'!$D$4:$D$61,$P242-4+54),"")</f>
        <v/>
      </c>
      <c r="BT242" s="26">
        <f>IF(55&lt;=$Q242,INDEX('BAZA PRAC'!$D$4:$D$61,$P242-4+55),"")</f>
        <v/>
      </c>
      <c r="BU242" s="26">
        <f>IF(56&lt;=$Q242,INDEX('BAZA PRAC'!$D$4:$D$61,$P242-4+56),"")</f>
        <v/>
      </c>
      <c r="BV242" s="26">
        <f>IF(57&lt;=$Q242,INDEX('BAZA PRAC'!$D$4:$D$61,$P242-4+57),"")</f>
        <v/>
      </c>
      <c r="BW242" s="26">
        <f>IF(58&lt;=$Q242,INDEX('BAZA PRAC'!$D$4:$D$61,$P242-4+58),"")</f>
        <v/>
      </c>
      <c r="BX242" s="20" t="n"/>
      <c r="BY242" s="20" t="n"/>
    </row>
    <row r="243">
      <c r="A243" s="19">
        <f>IF($D243="","",COUNTA($D$11:$D243))</f>
        <v/>
      </c>
      <c r="B243" s="19">
        <f>IF($BX243&lt;&gt;"",$BX243,IF($D243="","",IFERROR(INDEX('BAZA PRAC'!$A$4:$A$61,MATCH($D243,'BAZA PRAC'!$D$4:$D$61,0)),"")))</f>
        <v/>
      </c>
      <c r="C243" s="20" t="n"/>
      <c r="D243" s="21" t="n"/>
      <c r="E243" s="19">
        <f>IF($BY243&lt;&gt;"",$BY243,IF($D243="","",IFERROR(INDEX('BAZA PRAC'!$E$4:$E$61,MATCH($D243,'BAZA PRAC'!$D$4:$D$61,0)),"")))</f>
        <v/>
      </c>
      <c r="F243" s="22" t="n"/>
      <c r="G243" s="23" t="n"/>
      <c r="H243" s="23" t="n"/>
      <c r="I243" s="23" t="n"/>
      <c r="J243" s="24">
        <f>IF($D243="","",N(G243)+N(H243)+N(I243))</f>
        <v/>
      </c>
      <c r="K243" s="24">
        <f>IF($D243="","",N(F243)*J243)</f>
        <v/>
      </c>
      <c r="L243" s="25" t="n"/>
      <c r="M243" s="24">
        <f>IF($D243="","",K243*(1-N(L243)))</f>
        <v/>
      </c>
      <c r="N243" s="21" t="n"/>
      <c r="P243" s="26">
        <f>IFERROR(VLOOKUP($C243,USTAWIENIA!$E$2:$H$8,3,FALSE),4)</f>
        <v/>
      </c>
      <c r="Q243" s="26">
        <f>IFERROR(VLOOKUP($C243,USTAWIENIA!$E$2:$H$8,4,FALSE),58)</f>
        <v/>
      </c>
      <c r="R243" s="26">
        <f>IF(1&lt;=$Q243,INDEX('BAZA PRAC'!$D$4:$D$61,$P243-4+1),"")</f>
        <v/>
      </c>
      <c r="S243" s="26">
        <f>IF(2&lt;=$Q243,INDEX('BAZA PRAC'!$D$4:$D$61,$P243-4+2),"")</f>
        <v/>
      </c>
      <c r="T243" s="26">
        <f>IF(3&lt;=$Q243,INDEX('BAZA PRAC'!$D$4:$D$61,$P243-4+3),"")</f>
        <v/>
      </c>
      <c r="U243" s="26">
        <f>IF(4&lt;=$Q243,INDEX('BAZA PRAC'!$D$4:$D$61,$P243-4+4),"")</f>
        <v/>
      </c>
      <c r="V243" s="26">
        <f>IF(5&lt;=$Q243,INDEX('BAZA PRAC'!$D$4:$D$61,$P243-4+5),"")</f>
        <v/>
      </c>
      <c r="W243" s="26">
        <f>IF(6&lt;=$Q243,INDEX('BAZA PRAC'!$D$4:$D$61,$P243-4+6),"")</f>
        <v/>
      </c>
      <c r="X243" s="26">
        <f>IF(7&lt;=$Q243,INDEX('BAZA PRAC'!$D$4:$D$61,$P243-4+7),"")</f>
        <v/>
      </c>
      <c r="Y243" s="26">
        <f>IF(8&lt;=$Q243,INDEX('BAZA PRAC'!$D$4:$D$61,$P243-4+8),"")</f>
        <v/>
      </c>
      <c r="Z243" s="26">
        <f>IF(9&lt;=$Q243,INDEX('BAZA PRAC'!$D$4:$D$61,$P243-4+9),"")</f>
        <v/>
      </c>
      <c r="AA243" s="26">
        <f>IF(10&lt;=$Q243,INDEX('BAZA PRAC'!$D$4:$D$61,$P243-4+10),"")</f>
        <v/>
      </c>
      <c r="AB243" s="26">
        <f>IF(11&lt;=$Q243,INDEX('BAZA PRAC'!$D$4:$D$61,$P243-4+11),"")</f>
        <v/>
      </c>
      <c r="AC243" s="26">
        <f>IF(12&lt;=$Q243,INDEX('BAZA PRAC'!$D$4:$D$61,$P243-4+12),"")</f>
        <v/>
      </c>
      <c r="AD243" s="26">
        <f>IF(13&lt;=$Q243,INDEX('BAZA PRAC'!$D$4:$D$61,$P243-4+13),"")</f>
        <v/>
      </c>
      <c r="AE243" s="26">
        <f>IF(14&lt;=$Q243,INDEX('BAZA PRAC'!$D$4:$D$61,$P243-4+14),"")</f>
        <v/>
      </c>
      <c r="AF243" s="26">
        <f>IF(15&lt;=$Q243,INDEX('BAZA PRAC'!$D$4:$D$61,$P243-4+15),"")</f>
        <v/>
      </c>
      <c r="AG243" s="26">
        <f>IF(16&lt;=$Q243,INDEX('BAZA PRAC'!$D$4:$D$61,$P243-4+16),"")</f>
        <v/>
      </c>
      <c r="AH243" s="26">
        <f>IF(17&lt;=$Q243,INDEX('BAZA PRAC'!$D$4:$D$61,$P243-4+17),"")</f>
        <v/>
      </c>
      <c r="AI243" s="26">
        <f>IF(18&lt;=$Q243,INDEX('BAZA PRAC'!$D$4:$D$61,$P243-4+18),"")</f>
        <v/>
      </c>
      <c r="AJ243" s="26">
        <f>IF(19&lt;=$Q243,INDEX('BAZA PRAC'!$D$4:$D$61,$P243-4+19),"")</f>
        <v/>
      </c>
      <c r="AK243" s="26">
        <f>IF(20&lt;=$Q243,INDEX('BAZA PRAC'!$D$4:$D$61,$P243-4+20),"")</f>
        <v/>
      </c>
      <c r="AL243" s="26">
        <f>IF(21&lt;=$Q243,INDEX('BAZA PRAC'!$D$4:$D$61,$P243-4+21),"")</f>
        <v/>
      </c>
      <c r="AM243" s="26">
        <f>IF(22&lt;=$Q243,INDEX('BAZA PRAC'!$D$4:$D$61,$P243-4+22),"")</f>
        <v/>
      </c>
      <c r="AN243" s="26">
        <f>IF(23&lt;=$Q243,INDEX('BAZA PRAC'!$D$4:$D$61,$P243-4+23),"")</f>
        <v/>
      </c>
      <c r="AO243" s="26">
        <f>IF(24&lt;=$Q243,INDEX('BAZA PRAC'!$D$4:$D$61,$P243-4+24),"")</f>
        <v/>
      </c>
      <c r="AP243" s="26">
        <f>IF(25&lt;=$Q243,INDEX('BAZA PRAC'!$D$4:$D$61,$P243-4+25),"")</f>
        <v/>
      </c>
      <c r="AQ243" s="26">
        <f>IF(26&lt;=$Q243,INDEX('BAZA PRAC'!$D$4:$D$61,$P243-4+26),"")</f>
        <v/>
      </c>
      <c r="AR243" s="26">
        <f>IF(27&lt;=$Q243,INDEX('BAZA PRAC'!$D$4:$D$61,$P243-4+27),"")</f>
        <v/>
      </c>
      <c r="AS243" s="26">
        <f>IF(28&lt;=$Q243,INDEX('BAZA PRAC'!$D$4:$D$61,$P243-4+28),"")</f>
        <v/>
      </c>
      <c r="AT243" s="26">
        <f>IF(29&lt;=$Q243,INDEX('BAZA PRAC'!$D$4:$D$61,$P243-4+29),"")</f>
        <v/>
      </c>
      <c r="AU243" s="26">
        <f>IF(30&lt;=$Q243,INDEX('BAZA PRAC'!$D$4:$D$61,$P243-4+30),"")</f>
        <v/>
      </c>
      <c r="AV243" s="26">
        <f>IF(31&lt;=$Q243,INDEX('BAZA PRAC'!$D$4:$D$61,$P243-4+31),"")</f>
        <v/>
      </c>
      <c r="AW243" s="26">
        <f>IF(32&lt;=$Q243,INDEX('BAZA PRAC'!$D$4:$D$61,$P243-4+32),"")</f>
        <v/>
      </c>
      <c r="AX243" s="26">
        <f>IF(33&lt;=$Q243,INDEX('BAZA PRAC'!$D$4:$D$61,$P243-4+33),"")</f>
        <v/>
      </c>
      <c r="AY243" s="26">
        <f>IF(34&lt;=$Q243,INDEX('BAZA PRAC'!$D$4:$D$61,$P243-4+34),"")</f>
        <v/>
      </c>
      <c r="AZ243" s="26">
        <f>IF(35&lt;=$Q243,INDEX('BAZA PRAC'!$D$4:$D$61,$P243-4+35),"")</f>
        <v/>
      </c>
      <c r="BA243" s="26">
        <f>IF(36&lt;=$Q243,INDEX('BAZA PRAC'!$D$4:$D$61,$P243-4+36),"")</f>
        <v/>
      </c>
      <c r="BB243" s="26">
        <f>IF(37&lt;=$Q243,INDEX('BAZA PRAC'!$D$4:$D$61,$P243-4+37),"")</f>
        <v/>
      </c>
      <c r="BC243" s="26">
        <f>IF(38&lt;=$Q243,INDEX('BAZA PRAC'!$D$4:$D$61,$P243-4+38),"")</f>
        <v/>
      </c>
      <c r="BD243" s="26">
        <f>IF(39&lt;=$Q243,INDEX('BAZA PRAC'!$D$4:$D$61,$P243-4+39),"")</f>
        <v/>
      </c>
      <c r="BE243" s="26">
        <f>IF(40&lt;=$Q243,INDEX('BAZA PRAC'!$D$4:$D$61,$P243-4+40),"")</f>
        <v/>
      </c>
      <c r="BF243" s="26">
        <f>IF(41&lt;=$Q243,INDEX('BAZA PRAC'!$D$4:$D$61,$P243-4+41),"")</f>
        <v/>
      </c>
      <c r="BG243" s="26">
        <f>IF(42&lt;=$Q243,INDEX('BAZA PRAC'!$D$4:$D$61,$P243-4+42),"")</f>
        <v/>
      </c>
      <c r="BH243" s="26">
        <f>IF(43&lt;=$Q243,INDEX('BAZA PRAC'!$D$4:$D$61,$P243-4+43),"")</f>
        <v/>
      </c>
      <c r="BI243" s="26">
        <f>IF(44&lt;=$Q243,INDEX('BAZA PRAC'!$D$4:$D$61,$P243-4+44),"")</f>
        <v/>
      </c>
      <c r="BJ243" s="26">
        <f>IF(45&lt;=$Q243,INDEX('BAZA PRAC'!$D$4:$D$61,$P243-4+45),"")</f>
        <v/>
      </c>
      <c r="BK243" s="26">
        <f>IF(46&lt;=$Q243,INDEX('BAZA PRAC'!$D$4:$D$61,$P243-4+46),"")</f>
        <v/>
      </c>
      <c r="BL243" s="26">
        <f>IF(47&lt;=$Q243,INDEX('BAZA PRAC'!$D$4:$D$61,$P243-4+47),"")</f>
        <v/>
      </c>
      <c r="BM243" s="26">
        <f>IF(48&lt;=$Q243,INDEX('BAZA PRAC'!$D$4:$D$61,$P243-4+48),"")</f>
        <v/>
      </c>
      <c r="BN243" s="26">
        <f>IF(49&lt;=$Q243,INDEX('BAZA PRAC'!$D$4:$D$61,$P243-4+49),"")</f>
        <v/>
      </c>
      <c r="BO243" s="26">
        <f>IF(50&lt;=$Q243,INDEX('BAZA PRAC'!$D$4:$D$61,$P243-4+50),"")</f>
        <v/>
      </c>
      <c r="BP243" s="26">
        <f>IF(51&lt;=$Q243,INDEX('BAZA PRAC'!$D$4:$D$61,$P243-4+51),"")</f>
        <v/>
      </c>
      <c r="BQ243" s="26">
        <f>IF(52&lt;=$Q243,INDEX('BAZA PRAC'!$D$4:$D$61,$P243-4+52),"")</f>
        <v/>
      </c>
      <c r="BR243" s="26">
        <f>IF(53&lt;=$Q243,INDEX('BAZA PRAC'!$D$4:$D$61,$P243-4+53),"")</f>
        <v/>
      </c>
      <c r="BS243" s="26">
        <f>IF(54&lt;=$Q243,INDEX('BAZA PRAC'!$D$4:$D$61,$P243-4+54),"")</f>
        <v/>
      </c>
      <c r="BT243" s="26">
        <f>IF(55&lt;=$Q243,INDEX('BAZA PRAC'!$D$4:$D$61,$P243-4+55),"")</f>
        <v/>
      </c>
      <c r="BU243" s="26">
        <f>IF(56&lt;=$Q243,INDEX('BAZA PRAC'!$D$4:$D$61,$P243-4+56),"")</f>
        <v/>
      </c>
      <c r="BV243" s="26">
        <f>IF(57&lt;=$Q243,INDEX('BAZA PRAC'!$D$4:$D$61,$P243-4+57),"")</f>
        <v/>
      </c>
      <c r="BW243" s="26">
        <f>IF(58&lt;=$Q243,INDEX('BAZA PRAC'!$D$4:$D$61,$P243-4+58),"")</f>
        <v/>
      </c>
      <c r="BX243" s="20" t="n"/>
      <c r="BY243" s="20" t="n"/>
    </row>
    <row r="244">
      <c r="A244" s="27">
        <f>IF($D244="","",COUNTA($D$11:$D244))</f>
        <v/>
      </c>
      <c r="B244" s="27">
        <f>IF($BX244&lt;&gt;"",$BX244,IF($D244="","",IFERROR(INDEX('BAZA PRAC'!$A$4:$A$61,MATCH($D244,'BAZA PRAC'!$D$4:$D$61,0)),"")))</f>
        <v/>
      </c>
      <c r="C244" s="20" t="n"/>
      <c r="D244" s="21" t="n"/>
      <c r="E244" s="27">
        <f>IF($BY244&lt;&gt;"",$BY244,IF($D244="","",IFERROR(INDEX('BAZA PRAC'!$E$4:$E$61,MATCH($D244,'BAZA PRAC'!$D$4:$D$61,0)),"")))</f>
        <v/>
      </c>
      <c r="F244" s="22" t="n"/>
      <c r="G244" s="23" t="n"/>
      <c r="H244" s="23" t="n"/>
      <c r="I244" s="23" t="n"/>
      <c r="J244" s="28">
        <f>IF($D244="","",N(G244)+N(H244)+N(I244))</f>
        <v/>
      </c>
      <c r="K244" s="28">
        <f>IF($D244="","",N(F244)*J244)</f>
        <v/>
      </c>
      <c r="L244" s="25" t="n"/>
      <c r="M244" s="28">
        <f>IF($D244="","",K244*(1-N(L244)))</f>
        <v/>
      </c>
      <c r="N244" s="21" t="n"/>
      <c r="P244" s="26">
        <f>IFERROR(VLOOKUP($C244,USTAWIENIA!$E$2:$H$8,3,FALSE),4)</f>
        <v/>
      </c>
      <c r="Q244" s="26">
        <f>IFERROR(VLOOKUP($C244,USTAWIENIA!$E$2:$H$8,4,FALSE),58)</f>
        <v/>
      </c>
      <c r="R244" s="26">
        <f>IF(1&lt;=$Q244,INDEX('BAZA PRAC'!$D$4:$D$61,$P244-4+1),"")</f>
        <v/>
      </c>
      <c r="S244" s="26">
        <f>IF(2&lt;=$Q244,INDEX('BAZA PRAC'!$D$4:$D$61,$P244-4+2),"")</f>
        <v/>
      </c>
      <c r="T244" s="26">
        <f>IF(3&lt;=$Q244,INDEX('BAZA PRAC'!$D$4:$D$61,$P244-4+3),"")</f>
        <v/>
      </c>
      <c r="U244" s="26">
        <f>IF(4&lt;=$Q244,INDEX('BAZA PRAC'!$D$4:$D$61,$P244-4+4),"")</f>
        <v/>
      </c>
      <c r="V244" s="26">
        <f>IF(5&lt;=$Q244,INDEX('BAZA PRAC'!$D$4:$D$61,$P244-4+5),"")</f>
        <v/>
      </c>
      <c r="W244" s="26">
        <f>IF(6&lt;=$Q244,INDEX('BAZA PRAC'!$D$4:$D$61,$P244-4+6),"")</f>
        <v/>
      </c>
      <c r="X244" s="26">
        <f>IF(7&lt;=$Q244,INDEX('BAZA PRAC'!$D$4:$D$61,$P244-4+7),"")</f>
        <v/>
      </c>
      <c r="Y244" s="26">
        <f>IF(8&lt;=$Q244,INDEX('BAZA PRAC'!$D$4:$D$61,$P244-4+8),"")</f>
        <v/>
      </c>
      <c r="Z244" s="26">
        <f>IF(9&lt;=$Q244,INDEX('BAZA PRAC'!$D$4:$D$61,$P244-4+9),"")</f>
        <v/>
      </c>
      <c r="AA244" s="26">
        <f>IF(10&lt;=$Q244,INDEX('BAZA PRAC'!$D$4:$D$61,$P244-4+10),"")</f>
        <v/>
      </c>
      <c r="AB244" s="26">
        <f>IF(11&lt;=$Q244,INDEX('BAZA PRAC'!$D$4:$D$61,$P244-4+11),"")</f>
        <v/>
      </c>
      <c r="AC244" s="26">
        <f>IF(12&lt;=$Q244,INDEX('BAZA PRAC'!$D$4:$D$61,$P244-4+12),"")</f>
        <v/>
      </c>
      <c r="AD244" s="26">
        <f>IF(13&lt;=$Q244,INDEX('BAZA PRAC'!$D$4:$D$61,$P244-4+13),"")</f>
        <v/>
      </c>
      <c r="AE244" s="26">
        <f>IF(14&lt;=$Q244,INDEX('BAZA PRAC'!$D$4:$D$61,$P244-4+14),"")</f>
        <v/>
      </c>
      <c r="AF244" s="26">
        <f>IF(15&lt;=$Q244,INDEX('BAZA PRAC'!$D$4:$D$61,$P244-4+15),"")</f>
        <v/>
      </c>
      <c r="AG244" s="26">
        <f>IF(16&lt;=$Q244,INDEX('BAZA PRAC'!$D$4:$D$61,$P244-4+16),"")</f>
        <v/>
      </c>
      <c r="AH244" s="26">
        <f>IF(17&lt;=$Q244,INDEX('BAZA PRAC'!$D$4:$D$61,$P244-4+17),"")</f>
        <v/>
      </c>
      <c r="AI244" s="26">
        <f>IF(18&lt;=$Q244,INDEX('BAZA PRAC'!$D$4:$D$61,$P244-4+18),"")</f>
        <v/>
      </c>
      <c r="AJ244" s="26">
        <f>IF(19&lt;=$Q244,INDEX('BAZA PRAC'!$D$4:$D$61,$P244-4+19),"")</f>
        <v/>
      </c>
      <c r="AK244" s="26">
        <f>IF(20&lt;=$Q244,INDEX('BAZA PRAC'!$D$4:$D$61,$P244-4+20),"")</f>
        <v/>
      </c>
      <c r="AL244" s="26">
        <f>IF(21&lt;=$Q244,INDEX('BAZA PRAC'!$D$4:$D$61,$P244-4+21),"")</f>
        <v/>
      </c>
      <c r="AM244" s="26">
        <f>IF(22&lt;=$Q244,INDEX('BAZA PRAC'!$D$4:$D$61,$P244-4+22),"")</f>
        <v/>
      </c>
      <c r="AN244" s="26">
        <f>IF(23&lt;=$Q244,INDEX('BAZA PRAC'!$D$4:$D$61,$P244-4+23),"")</f>
        <v/>
      </c>
      <c r="AO244" s="26">
        <f>IF(24&lt;=$Q244,INDEX('BAZA PRAC'!$D$4:$D$61,$P244-4+24),"")</f>
        <v/>
      </c>
      <c r="AP244" s="26">
        <f>IF(25&lt;=$Q244,INDEX('BAZA PRAC'!$D$4:$D$61,$P244-4+25),"")</f>
        <v/>
      </c>
      <c r="AQ244" s="26">
        <f>IF(26&lt;=$Q244,INDEX('BAZA PRAC'!$D$4:$D$61,$P244-4+26),"")</f>
        <v/>
      </c>
      <c r="AR244" s="26">
        <f>IF(27&lt;=$Q244,INDEX('BAZA PRAC'!$D$4:$D$61,$P244-4+27),"")</f>
        <v/>
      </c>
      <c r="AS244" s="26">
        <f>IF(28&lt;=$Q244,INDEX('BAZA PRAC'!$D$4:$D$61,$P244-4+28),"")</f>
        <v/>
      </c>
      <c r="AT244" s="26">
        <f>IF(29&lt;=$Q244,INDEX('BAZA PRAC'!$D$4:$D$61,$P244-4+29),"")</f>
        <v/>
      </c>
      <c r="AU244" s="26">
        <f>IF(30&lt;=$Q244,INDEX('BAZA PRAC'!$D$4:$D$61,$P244-4+30),"")</f>
        <v/>
      </c>
      <c r="AV244" s="26">
        <f>IF(31&lt;=$Q244,INDEX('BAZA PRAC'!$D$4:$D$61,$P244-4+31),"")</f>
        <v/>
      </c>
      <c r="AW244" s="26">
        <f>IF(32&lt;=$Q244,INDEX('BAZA PRAC'!$D$4:$D$61,$P244-4+32),"")</f>
        <v/>
      </c>
      <c r="AX244" s="26">
        <f>IF(33&lt;=$Q244,INDEX('BAZA PRAC'!$D$4:$D$61,$P244-4+33),"")</f>
        <v/>
      </c>
      <c r="AY244" s="26">
        <f>IF(34&lt;=$Q244,INDEX('BAZA PRAC'!$D$4:$D$61,$P244-4+34),"")</f>
        <v/>
      </c>
      <c r="AZ244" s="26">
        <f>IF(35&lt;=$Q244,INDEX('BAZA PRAC'!$D$4:$D$61,$P244-4+35),"")</f>
        <v/>
      </c>
      <c r="BA244" s="26">
        <f>IF(36&lt;=$Q244,INDEX('BAZA PRAC'!$D$4:$D$61,$P244-4+36),"")</f>
        <v/>
      </c>
      <c r="BB244" s="26">
        <f>IF(37&lt;=$Q244,INDEX('BAZA PRAC'!$D$4:$D$61,$P244-4+37),"")</f>
        <v/>
      </c>
      <c r="BC244" s="26">
        <f>IF(38&lt;=$Q244,INDEX('BAZA PRAC'!$D$4:$D$61,$P244-4+38),"")</f>
        <v/>
      </c>
      <c r="BD244" s="26">
        <f>IF(39&lt;=$Q244,INDEX('BAZA PRAC'!$D$4:$D$61,$P244-4+39),"")</f>
        <v/>
      </c>
      <c r="BE244" s="26">
        <f>IF(40&lt;=$Q244,INDEX('BAZA PRAC'!$D$4:$D$61,$P244-4+40),"")</f>
        <v/>
      </c>
      <c r="BF244" s="26">
        <f>IF(41&lt;=$Q244,INDEX('BAZA PRAC'!$D$4:$D$61,$P244-4+41),"")</f>
        <v/>
      </c>
      <c r="BG244" s="26">
        <f>IF(42&lt;=$Q244,INDEX('BAZA PRAC'!$D$4:$D$61,$P244-4+42),"")</f>
        <v/>
      </c>
      <c r="BH244" s="26">
        <f>IF(43&lt;=$Q244,INDEX('BAZA PRAC'!$D$4:$D$61,$P244-4+43),"")</f>
        <v/>
      </c>
      <c r="BI244" s="26">
        <f>IF(44&lt;=$Q244,INDEX('BAZA PRAC'!$D$4:$D$61,$P244-4+44),"")</f>
        <v/>
      </c>
      <c r="BJ244" s="26">
        <f>IF(45&lt;=$Q244,INDEX('BAZA PRAC'!$D$4:$D$61,$P244-4+45),"")</f>
        <v/>
      </c>
      <c r="BK244" s="26">
        <f>IF(46&lt;=$Q244,INDEX('BAZA PRAC'!$D$4:$D$61,$P244-4+46),"")</f>
        <v/>
      </c>
      <c r="BL244" s="26">
        <f>IF(47&lt;=$Q244,INDEX('BAZA PRAC'!$D$4:$D$61,$P244-4+47),"")</f>
        <v/>
      </c>
      <c r="BM244" s="26">
        <f>IF(48&lt;=$Q244,INDEX('BAZA PRAC'!$D$4:$D$61,$P244-4+48),"")</f>
        <v/>
      </c>
      <c r="BN244" s="26">
        <f>IF(49&lt;=$Q244,INDEX('BAZA PRAC'!$D$4:$D$61,$P244-4+49),"")</f>
        <v/>
      </c>
      <c r="BO244" s="26">
        <f>IF(50&lt;=$Q244,INDEX('BAZA PRAC'!$D$4:$D$61,$P244-4+50),"")</f>
        <v/>
      </c>
      <c r="BP244" s="26">
        <f>IF(51&lt;=$Q244,INDEX('BAZA PRAC'!$D$4:$D$61,$P244-4+51),"")</f>
        <v/>
      </c>
      <c r="BQ244" s="26">
        <f>IF(52&lt;=$Q244,INDEX('BAZA PRAC'!$D$4:$D$61,$P244-4+52),"")</f>
        <v/>
      </c>
      <c r="BR244" s="26">
        <f>IF(53&lt;=$Q244,INDEX('BAZA PRAC'!$D$4:$D$61,$P244-4+53),"")</f>
        <v/>
      </c>
      <c r="BS244" s="26">
        <f>IF(54&lt;=$Q244,INDEX('BAZA PRAC'!$D$4:$D$61,$P244-4+54),"")</f>
        <v/>
      </c>
      <c r="BT244" s="26">
        <f>IF(55&lt;=$Q244,INDEX('BAZA PRAC'!$D$4:$D$61,$P244-4+55),"")</f>
        <v/>
      </c>
      <c r="BU244" s="26">
        <f>IF(56&lt;=$Q244,INDEX('BAZA PRAC'!$D$4:$D$61,$P244-4+56),"")</f>
        <v/>
      </c>
      <c r="BV244" s="26">
        <f>IF(57&lt;=$Q244,INDEX('BAZA PRAC'!$D$4:$D$61,$P244-4+57),"")</f>
        <v/>
      </c>
      <c r="BW244" s="26">
        <f>IF(58&lt;=$Q244,INDEX('BAZA PRAC'!$D$4:$D$61,$P244-4+58),"")</f>
        <v/>
      </c>
      <c r="BX244" s="20" t="n"/>
      <c r="BY244" s="20" t="n"/>
    </row>
    <row r="245">
      <c r="A245" s="19">
        <f>IF($D245="","",COUNTA($D$11:$D245))</f>
        <v/>
      </c>
      <c r="B245" s="19">
        <f>IF($BX245&lt;&gt;"",$BX245,IF($D245="","",IFERROR(INDEX('BAZA PRAC'!$A$4:$A$61,MATCH($D245,'BAZA PRAC'!$D$4:$D$61,0)),"")))</f>
        <v/>
      </c>
      <c r="C245" s="20" t="n"/>
      <c r="D245" s="21" t="n"/>
      <c r="E245" s="19">
        <f>IF($BY245&lt;&gt;"",$BY245,IF($D245="","",IFERROR(INDEX('BAZA PRAC'!$E$4:$E$61,MATCH($D245,'BAZA PRAC'!$D$4:$D$61,0)),"")))</f>
        <v/>
      </c>
      <c r="F245" s="22" t="n"/>
      <c r="G245" s="23" t="n"/>
      <c r="H245" s="23" t="n"/>
      <c r="I245" s="23" t="n"/>
      <c r="J245" s="24">
        <f>IF($D245="","",N(G245)+N(H245)+N(I245))</f>
        <v/>
      </c>
      <c r="K245" s="24">
        <f>IF($D245="","",N(F245)*J245)</f>
        <v/>
      </c>
      <c r="L245" s="25" t="n"/>
      <c r="M245" s="24">
        <f>IF($D245="","",K245*(1-N(L245)))</f>
        <v/>
      </c>
      <c r="N245" s="21" t="n"/>
      <c r="P245" s="26">
        <f>IFERROR(VLOOKUP($C245,USTAWIENIA!$E$2:$H$8,3,FALSE),4)</f>
        <v/>
      </c>
      <c r="Q245" s="26">
        <f>IFERROR(VLOOKUP($C245,USTAWIENIA!$E$2:$H$8,4,FALSE),58)</f>
        <v/>
      </c>
      <c r="R245" s="26">
        <f>IF(1&lt;=$Q245,INDEX('BAZA PRAC'!$D$4:$D$61,$P245-4+1),"")</f>
        <v/>
      </c>
      <c r="S245" s="26">
        <f>IF(2&lt;=$Q245,INDEX('BAZA PRAC'!$D$4:$D$61,$P245-4+2),"")</f>
        <v/>
      </c>
      <c r="T245" s="26">
        <f>IF(3&lt;=$Q245,INDEX('BAZA PRAC'!$D$4:$D$61,$P245-4+3),"")</f>
        <v/>
      </c>
      <c r="U245" s="26">
        <f>IF(4&lt;=$Q245,INDEX('BAZA PRAC'!$D$4:$D$61,$P245-4+4),"")</f>
        <v/>
      </c>
      <c r="V245" s="26">
        <f>IF(5&lt;=$Q245,INDEX('BAZA PRAC'!$D$4:$D$61,$P245-4+5),"")</f>
        <v/>
      </c>
      <c r="W245" s="26">
        <f>IF(6&lt;=$Q245,INDEX('BAZA PRAC'!$D$4:$D$61,$P245-4+6),"")</f>
        <v/>
      </c>
      <c r="X245" s="26">
        <f>IF(7&lt;=$Q245,INDEX('BAZA PRAC'!$D$4:$D$61,$P245-4+7),"")</f>
        <v/>
      </c>
      <c r="Y245" s="26">
        <f>IF(8&lt;=$Q245,INDEX('BAZA PRAC'!$D$4:$D$61,$P245-4+8),"")</f>
        <v/>
      </c>
      <c r="Z245" s="26">
        <f>IF(9&lt;=$Q245,INDEX('BAZA PRAC'!$D$4:$D$61,$P245-4+9),"")</f>
        <v/>
      </c>
      <c r="AA245" s="26">
        <f>IF(10&lt;=$Q245,INDEX('BAZA PRAC'!$D$4:$D$61,$P245-4+10),"")</f>
        <v/>
      </c>
      <c r="AB245" s="26">
        <f>IF(11&lt;=$Q245,INDEX('BAZA PRAC'!$D$4:$D$61,$P245-4+11),"")</f>
        <v/>
      </c>
      <c r="AC245" s="26">
        <f>IF(12&lt;=$Q245,INDEX('BAZA PRAC'!$D$4:$D$61,$P245-4+12),"")</f>
        <v/>
      </c>
      <c r="AD245" s="26">
        <f>IF(13&lt;=$Q245,INDEX('BAZA PRAC'!$D$4:$D$61,$P245-4+13),"")</f>
        <v/>
      </c>
      <c r="AE245" s="26">
        <f>IF(14&lt;=$Q245,INDEX('BAZA PRAC'!$D$4:$D$61,$P245-4+14),"")</f>
        <v/>
      </c>
      <c r="AF245" s="26">
        <f>IF(15&lt;=$Q245,INDEX('BAZA PRAC'!$D$4:$D$61,$P245-4+15),"")</f>
        <v/>
      </c>
      <c r="AG245" s="26">
        <f>IF(16&lt;=$Q245,INDEX('BAZA PRAC'!$D$4:$D$61,$P245-4+16),"")</f>
        <v/>
      </c>
      <c r="AH245" s="26">
        <f>IF(17&lt;=$Q245,INDEX('BAZA PRAC'!$D$4:$D$61,$P245-4+17),"")</f>
        <v/>
      </c>
      <c r="AI245" s="26">
        <f>IF(18&lt;=$Q245,INDEX('BAZA PRAC'!$D$4:$D$61,$P245-4+18),"")</f>
        <v/>
      </c>
      <c r="AJ245" s="26">
        <f>IF(19&lt;=$Q245,INDEX('BAZA PRAC'!$D$4:$D$61,$P245-4+19),"")</f>
        <v/>
      </c>
      <c r="AK245" s="26">
        <f>IF(20&lt;=$Q245,INDEX('BAZA PRAC'!$D$4:$D$61,$P245-4+20),"")</f>
        <v/>
      </c>
      <c r="AL245" s="26">
        <f>IF(21&lt;=$Q245,INDEX('BAZA PRAC'!$D$4:$D$61,$P245-4+21),"")</f>
        <v/>
      </c>
      <c r="AM245" s="26">
        <f>IF(22&lt;=$Q245,INDEX('BAZA PRAC'!$D$4:$D$61,$P245-4+22),"")</f>
        <v/>
      </c>
      <c r="AN245" s="26">
        <f>IF(23&lt;=$Q245,INDEX('BAZA PRAC'!$D$4:$D$61,$P245-4+23),"")</f>
        <v/>
      </c>
      <c r="AO245" s="26">
        <f>IF(24&lt;=$Q245,INDEX('BAZA PRAC'!$D$4:$D$61,$P245-4+24),"")</f>
        <v/>
      </c>
      <c r="AP245" s="26">
        <f>IF(25&lt;=$Q245,INDEX('BAZA PRAC'!$D$4:$D$61,$P245-4+25),"")</f>
        <v/>
      </c>
      <c r="AQ245" s="26">
        <f>IF(26&lt;=$Q245,INDEX('BAZA PRAC'!$D$4:$D$61,$P245-4+26),"")</f>
        <v/>
      </c>
      <c r="AR245" s="26">
        <f>IF(27&lt;=$Q245,INDEX('BAZA PRAC'!$D$4:$D$61,$P245-4+27),"")</f>
        <v/>
      </c>
      <c r="AS245" s="26">
        <f>IF(28&lt;=$Q245,INDEX('BAZA PRAC'!$D$4:$D$61,$P245-4+28),"")</f>
        <v/>
      </c>
      <c r="AT245" s="26">
        <f>IF(29&lt;=$Q245,INDEX('BAZA PRAC'!$D$4:$D$61,$P245-4+29),"")</f>
        <v/>
      </c>
      <c r="AU245" s="26">
        <f>IF(30&lt;=$Q245,INDEX('BAZA PRAC'!$D$4:$D$61,$P245-4+30),"")</f>
        <v/>
      </c>
      <c r="AV245" s="26">
        <f>IF(31&lt;=$Q245,INDEX('BAZA PRAC'!$D$4:$D$61,$P245-4+31),"")</f>
        <v/>
      </c>
      <c r="AW245" s="26">
        <f>IF(32&lt;=$Q245,INDEX('BAZA PRAC'!$D$4:$D$61,$P245-4+32),"")</f>
        <v/>
      </c>
      <c r="AX245" s="26">
        <f>IF(33&lt;=$Q245,INDEX('BAZA PRAC'!$D$4:$D$61,$P245-4+33),"")</f>
        <v/>
      </c>
      <c r="AY245" s="26">
        <f>IF(34&lt;=$Q245,INDEX('BAZA PRAC'!$D$4:$D$61,$P245-4+34),"")</f>
        <v/>
      </c>
      <c r="AZ245" s="26">
        <f>IF(35&lt;=$Q245,INDEX('BAZA PRAC'!$D$4:$D$61,$P245-4+35),"")</f>
        <v/>
      </c>
      <c r="BA245" s="26">
        <f>IF(36&lt;=$Q245,INDEX('BAZA PRAC'!$D$4:$D$61,$P245-4+36),"")</f>
        <v/>
      </c>
      <c r="BB245" s="26">
        <f>IF(37&lt;=$Q245,INDEX('BAZA PRAC'!$D$4:$D$61,$P245-4+37),"")</f>
        <v/>
      </c>
      <c r="BC245" s="26">
        <f>IF(38&lt;=$Q245,INDEX('BAZA PRAC'!$D$4:$D$61,$P245-4+38),"")</f>
        <v/>
      </c>
      <c r="BD245" s="26">
        <f>IF(39&lt;=$Q245,INDEX('BAZA PRAC'!$D$4:$D$61,$P245-4+39),"")</f>
        <v/>
      </c>
      <c r="BE245" s="26">
        <f>IF(40&lt;=$Q245,INDEX('BAZA PRAC'!$D$4:$D$61,$P245-4+40),"")</f>
        <v/>
      </c>
      <c r="BF245" s="26">
        <f>IF(41&lt;=$Q245,INDEX('BAZA PRAC'!$D$4:$D$61,$P245-4+41),"")</f>
        <v/>
      </c>
      <c r="BG245" s="26">
        <f>IF(42&lt;=$Q245,INDEX('BAZA PRAC'!$D$4:$D$61,$P245-4+42),"")</f>
        <v/>
      </c>
      <c r="BH245" s="26">
        <f>IF(43&lt;=$Q245,INDEX('BAZA PRAC'!$D$4:$D$61,$P245-4+43),"")</f>
        <v/>
      </c>
      <c r="BI245" s="26">
        <f>IF(44&lt;=$Q245,INDEX('BAZA PRAC'!$D$4:$D$61,$P245-4+44),"")</f>
        <v/>
      </c>
      <c r="BJ245" s="26">
        <f>IF(45&lt;=$Q245,INDEX('BAZA PRAC'!$D$4:$D$61,$P245-4+45),"")</f>
        <v/>
      </c>
      <c r="BK245" s="26">
        <f>IF(46&lt;=$Q245,INDEX('BAZA PRAC'!$D$4:$D$61,$P245-4+46),"")</f>
        <v/>
      </c>
      <c r="BL245" s="26">
        <f>IF(47&lt;=$Q245,INDEX('BAZA PRAC'!$D$4:$D$61,$P245-4+47),"")</f>
        <v/>
      </c>
      <c r="BM245" s="26">
        <f>IF(48&lt;=$Q245,INDEX('BAZA PRAC'!$D$4:$D$61,$P245-4+48),"")</f>
        <v/>
      </c>
      <c r="BN245" s="26">
        <f>IF(49&lt;=$Q245,INDEX('BAZA PRAC'!$D$4:$D$61,$P245-4+49),"")</f>
        <v/>
      </c>
      <c r="BO245" s="26">
        <f>IF(50&lt;=$Q245,INDEX('BAZA PRAC'!$D$4:$D$61,$P245-4+50),"")</f>
        <v/>
      </c>
      <c r="BP245" s="26">
        <f>IF(51&lt;=$Q245,INDEX('BAZA PRAC'!$D$4:$D$61,$P245-4+51),"")</f>
        <v/>
      </c>
      <c r="BQ245" s="26">
        <f>IF(52&lt;=$Q245,INDEX('BAZA PRAC'!$D$4:$D$61,$P245-4+52),"")</f>
        <v/>
      </c>
      <c r="BR245" s="26">
        <f>IF(53&lt;=$Q245,INDEX('BAZA PRAC'!$D$4:$D$61,$P245-4+53),"")</f>
        <v/>
      </c>
      <c r="BS245" s="26">
        <f>IF(54&lt;=$Q245,INDEX('BAZA PRAC'!$D$4:$D$61,$P245-4+54),"")</f>
        <v/>
      </c>
      <c r="BT245" s="26">
        <f>IF(55&lt;=$Q245,INDEX('BAZA PRAC'!$D$4:$D$61,$P245-4+55),"")</f>
        <v/>
      </c>
      <c r="BU245" s="26">
        <f>IF(56&lt;=$Q245,INDEX('BAZA PRAC'!$D$4:$D$61,$P245-4+56),"")</f>
        <v/>
      </c>
      <c r="BV245" s="26">
        <f>IF(57&lt;=$Q245,INDEX('BAZA PRAC'!$D$4:$D$61,$P245-4+57),"")</f>
        <v/>
      </c>
      <c r="BW245" s="26">
        <f>IF(58&lt;=$Q245,INDEX('BAZA PRAC'!$D$4:$D$61,$P245-4+58),"")</f>
        <v/>
      </c>
      <c r="BX245" s="20" t="n"/>
      <c r="BY245" s="20" t="n"/>
    </row>
    <row r="246">
      <c r="A246" s="27">
        <f>IF($D246="","",COUNTA($D$11:$D246))</f>
        <v/>
      </c>
      <c r="B246" s="27">
        <f>IF($BX246&lt;&gt;"",$BX246,IF($D246="","",IFERROR(INDEX('BAZA PRAC'!$A$4:$A$61,MATCH($D246,'BAZA PRAC'!$D$4:$D$61,0)),"")))</f>
        <v/>
      </c>
      <c r="C246" s="20" t="n"/>
      <c r="D246" s="21" t="n"/>
      <c r="E246" s="27">
        <f>IF($BY246&lt;&gt;"",$BY246,IF($D246="","",IFERROR(INDEX('BAZA PRAC'!$E$4:$E$61,MATCH($D246,'BAZA PRAC'!$D$4:$D$61,0)),"")))</f>
        <v/>
      </c>
      <c r="F246" s="22" t="n"/>
      <c r="G246" s="23" t="n"/>
      <c r="H246" s="23" t="n"/>
      <c r="I246" s="23" t="n"/>
      <c r="J246" s="28">
        <f>IF($D246="","",N(G246)+N(H246)+N(I246))</f>
        <v/>
      </c>
      <c r="K246" s="28">
        <f>IF($D246="","",N(F246)*J246)</f>
        <v/>
      </c>
      <c r="L246" s="25" t="n"/>
      <c r="M246" s="28">
        <f>IF($D246="","",K246*(1-N(L246)))</f>
        <v/>
      </c>
      <c r="N246" s="21" t="n"/>
      <c r="P246" s="26">
        <f>IFERROR(VLOOKUP($C246,USTAWIENIA!$E$2:$H$8,3,FALSE),4)</f>
        <v/>
      </c>
      <c r="Q246" s="26">
        <f>IFERROR(VLOOKUP($C246,USTAWIENIA!$E$2:$H$8,4,FALSE),58)</f>
        <v/>
      </c>
      <c r="R246" s="26">
        <f>IF(1&lt;=$Q246,INDEX('BAZA PRAC'!$D$4:$D$61,$P246-4+1),"")</f>
        <v/>
      </c>
      <c r="S246" s="26">
        <f>IF(2&lt;=$Q246,INDEX('BAZA PRAC'!$D$4:$D$61,$P246-4+2),"")</f>
        <v/>
      </c>
      <c r="T246" s="26">
        <f>IF(3&lt;=$Q246,INDEX('BAZA PRAC'!$D$4:$D$61,$P246-4+3),"")</f>
        <v/>
      </c>
      <c r="U246" s="26">
        <f>IF(4&lt;=$Q246,INDEX('BAZA PRAC'!$D$4:$D$61,$P246-4+4),"")</f>
        <v/>
      </c>
      <c r="V246" s="26">
        <f>IF(5&lt;=$Q246,INDEX('BAZA PRAC'!$D$4:$D$61,$P246-4+5),"")</f>
        <v/>
      </c>
      <c r="W246" s="26">
        <f>IF(6&lt;=$Q246,INDEX('BAZA PRAC'!$D$4:$D$61,$P246-4+6),"")</f>
        <v/>
      </c>
      <c r="X246" s="26">
        <f>IF(7&lt;=$Q246,INDEX('BAZA PRAC'!$D$4:$D$61,$P246-4+7),"")</f>
        <v/>
      </c>
      <c r="Y246" s="26">
        <f>IF(8&lt;=$Q246,INDEX('BAZA PRAC'!$D$4:$D$61,$P246-4+8),"")</f>
        <v/>
      </c>
      <c r="Z246" s="26">
        <f>IF(9&lt;=$Q246,INDEX('BAZA PRAC'!$D$4:$D$61,$P246-4+9),"")</f>
        <v/>
      </c>
      <c r="AA246" s="26">
        <f>IF(10&lt;=$Q246,INDEX('BAZA PRAC'!$D$4:$D$61,$P246-4+10),"")</f>
        <v/>
      </c>
      <c r="AB246" s="26">
        <f>IF(11&lt;=$Q246,INDEX('BAZA PRAC'!$D$4:$D$61,$P246-4+11),"")</f>
        <v/>
      </c>
      <c r="AC246" s="26">
        <f>IF(12&lt;=$Q246,INDEX('BAZA PRAC'!$D$4:$D$61,$P246-4+12),"")</f>
        <v/>
      </c>
      <c r="AD246" s="26">
        <f>IF(13&lt;=$Q246,INDEX('BAZA PRAC'!$D$4:$D$61,$P246-4+13),"")</f>
        <v/>
      </c>
      <c r="AE246" s="26">
        <f>IF(14&lt;=$Q246,INDEX('BAZA PRAC'!$D$4:$D$61,$P246-4+14),"")</f>
        <v/>
      </c>
      <c r="AF246" s="26">
        <f>IF(15&lt;=$Q246,INDEX('BAZA PRAC'!$D$4:$D$61,$P246-4+15),"")</f>
        <v/>
      </c>
      <c r="AG246" s="26">
        <f>IF(16&lt;=$Q246,INDEX('BAZA PRAC'!$D$4:$D$61,$P246-4+16),"")</f>
        <v/>
      </c>
      <c r="AH246" s="26">
        <f>IF(17&lt;=$Q246,INDEX('BAZA PRAC'!$D$4:$D$61,$P246-4+17),"")</f>
        <v/>
      </c>
      <c r="AI246" s="26">
        <f>IF(18&lt;=$Q246,INDEX('BAZA PRAC'!$D$4:$D$61,$P246-4+18),"")</f>
        <v/>
      </c>
      <c r="AJ246" s="26">
        <f>IF(19&lt;=$Q246,INDEX('BAZA PRAC'!$D$4:$D$61,$P246-4+19),"")</f>
        <v/>
      </c>
      <c r="AK246" s="26">
        <f>IF(20&lt;=$Q246,INDEX('BAZA PRAC'!$D$4:$D$61,$P246-4+20),"")</f>
        <v/>
      </c>
      <c r="AL246" s="26">
        <f>IF(21&lt;=$Q246,INDEX('BAZA PRAC'!$D$4:$D$61,$P246-4+21),"")</f>
        <v/>
      </c>
      <c r="AM246" s="26">
        <f>IF(22&lt;=$Q246,INDEX('BAZA PRAC'!$D$4:$D$61,$P246-4+22),"")</f>
        <v/>
      </c>
      <c r="AN246" s="26">
        <f>IF(23&lt;=$Q246,INDEX('BAZA PRAC'!$D$4:$D$61,$P246-4+23),"")</f>
        <v/>
      </c>
      <c r="AO246" s="26">
        <f>IF(24&lt;=$Q246,INDEX('BAZA PRAC'!$D$4:$D$61,$P246-4+24),"")</f>
        <v/>
      </c>
      <c r="AP246" s="26">
        <f>IF(25&lt;=$Q246,INDEX('BAZA PRAC'!$D$4:$D$61,$P246-4+25),"")</f>
        <v/>
      </c>
      <c r="AQ246" s="26">
        <f>IF(26&lt;=$Q246,INDEX('BAZA PRAC'!$D$4:$D$61,$P246-4+26),"")</f>
        <v/>
      </c>
      <c r="AR246" s="26">
        <f>IF(27&lt;=$Q246,INDEX('BAZA PRAC'!$D$4:$D$61,$P246-4+27),"")</f>
        <v/>
      </c>
      <c r="AS246" s="26">
        <f>IF(28&lt;=$Q246,INDEX('BAZA PRAC'!$D$4:$D$61,$P246-4+28),"")</f>
        <v/>
      </c>
      <c r="AT246" s="26">
        <f>IF(29&lt;=$Q246,INDEX('BAZA PRAC'!$D$4:$D$61,$P246-4+29),"")</f>
        <v/>
      </c>
      <c r="AU246" s="26">
        <f>IF(30&lt;=$Q246,INDEX('BAZA PRAC'!$D$4:$D$61,$P246-4+30),"")</f>
        <v/>
      </c>
      <c r="AV246" s="26">
        <f>IF(31&lt;=$Q246,INDEX('BAZA PRAC'!$D$4:$D$61,$P246-4+31),"")</f>
        <v/>
      </c>
      <c r="AW246" s="26">
        <f>IF(32&lt;=$Q246,INDEX('BAZA PRAC'!$D$4:$D$61,$P246-4+32),"")</f>
        <v/>
      </c>
      <c r="AX246" s="26">
        <f>IF(33&lt;=$Q246,INDEX('BAZA PRAC'!$D$4:$D$61,$P246-4+33),"")</f>
        <v/>
      </c>
      <c r="AY246" s="26">
        <f>IF(34&lt;=$Q246,INDEX('BAZA PRAC'!$D$4:$D$61,$P246-4+34),"")</f>
        <v/>
      </c>
      <c r="AZ246" s="26">
        <f>IF(35&lt;=$Q246,INDEX('BAZA PRAC'!$D$4:$D$61,$P246-4+35),"")</f>
        <v/>
      </c>
      <c r="BA246" s="26">
        <f>IF(36&lt;=$Q246,INDEX('BAZA PRAC'!$D$4:$D$61,$P246-4+36),"")</f>
        <v/>
      </c>
      <c r="BB246" s="26">
        <f>IF(37&lt;=$Q246,INDEX('BAZA PRAC'!$D$4:$D$61,$P246-4+37),"")</f>
        <v/>
      </c>
      <c r="BC246" s="26">
        <f>IF(38&lt;=$Q246,INDEX('BAZA PRAC'!$D$4:$D$61,$P246-4+38),"")</f>
        <v/>
      </c>
      <c r="BD246" s="26">
        <f>IF(39&lt;=$Q246,INDEX('BAZA PRAC'!$D$4:$D$61,$P246-4+39),"")</f>
        <v/>
      </c>
      <c r="BE246" s="26">
        <f>IF(40&lt;=$Q246,INDEX('BAZA PRAC'!$D$4:$D$61,$P246-4+40),"")</f>
        <v/>
      </c>
      <c r="BF246" s="26">
        <f>IF(41&lt;=$Q246,INDEX('BAZA PRAC'!$D$4:$D$61,$P246-4+41),"")</f>
        <v/>
      </c>
      <c r="BG246" s="26">
        <f>IF(42&lt;=$Q246,INDEX('BAZA PRAC'!$D$4:$D$61,$P246-4+42),"")</f>
        <v/>
      </c>
      <c r="BH246" s="26">
        <f>IF(43&lt;=$Q246,INDEX('BAZA PRAC'!$D$4:$D$61,$P246-4+43),"")</f>
        <v/>
      </c>
      <c r="BI246" s="26">
        <f>IF(44&lt;=$Q246,INDEX('BAZA PRAC'!$D$4:$D$61,$P246-4+44),"")</f>
        <v/>
      </c>
      <c r="BJ246" s="26">
        <f>IF(45&lt;=$Q246,INDEX('BAZA PRAC'!$D$4:$D$61,$P246-4+45),"")</f>
        <v/>
      </c>
      <c r="BK246" s="26">
        <f>IF(46&lt;=$Q246,INDEX('BAZA PRAC'!$D$4:$D$61,$P246-4+46),"")</f>
        <v/>
      </c>
      <c r="BL246" s="26">
        <f>IF(47&lt;=$Q246,INDEX('BAZA PRAC'!$D$4:$D$61,$P246-4+47),"")</f>
        <v/>
      </c>
      <c r="BM246" s="26">
        <f>IF(48&lt;=$Q246,INDEX('BAZA PRAC'!$D$4:$D$61,$P246-4+48),"")</f>
        <v/>
      </c>
      <c r="BN246" s="26">
        <f>IF(49&lt;=$Q246,INDEX('BAZA PRAC'!$D$4:$D$61,$P246-4+49),"")</f>
        <v/>
      </c>
      <c r="BO246" s="26">
        <f>IF(50&lt;=$Q246,INDEX('BAZA PRAC'!$D$4:$D$61,$P246-4+50),"")</f>
        <v/>
      </c>
      <c r="BP246" s="26">
        <f>IF(51&lt;=$Q246,INDEX('BAZA PRAC'!$D$4:$D$61,$P246-4+51),"")</f>
        <v/>
      </c>
      <c r="BQ246" s="26">
        <f>IF(52&lt;=$Q246,INDEX('BAZA PRAC'!$D$4:$D$61,$P246-4+52),"")</f>
        <v/>
      </c>
      <c r="BR246" s="26">
        <f>IF(53&lt;=$Q246,INDEX('BAZA PRAC'!$D$4:$D$61,$P246-4+53),"")</f>
        <v/>
      </c>
      <c r="BS246" s="26">
        <f>IF(54&lt;=$Q246,INDEX('BAZA PRAC'!$D$4:$D$61,$P246-4+54),"")</f>
        <v/>
      </c>
      <c r="BT246" s="26">
        <f>IF(55&lt;=$Q246,INDEX('BAZA PRAC'!$D$4:$D$61,$P246-4+55),"")</f>
        <v/>
      </c>
      <c r="BU246" s="26">
        <f>IF(56&lt;=$Q246,INDEX('BAZA PRAC'!$D$4:$D$61,$P246-4+56),"")</f>
        <v/>
      </c>
      <c r="BV246" s="26">
        <f>IF(57&lt;=$Q246,INDEX('BAZA PRAC'!$D$4:$D$61,$P246-4+57),"")</f>
        <v/>
      </c>
      <c r="BW246" s="26">
        <f>IF(58&lt;=$Q246,INDEX('BAZA PRAC'!$D$4:$D$61,$P246-4+58),"")</f>
        <v/>
      </c>
      <c r="BX246" s="20" t="n"/>
      <c r="BY246" s="20" t="n"/>
    </row>
    <row r="247">
      <c r="A247" s="19">
        <f>IF($D247="","",COUNTA($D$11:$D247))</f>
        <v/>
      </c>
      <c r="B247" s="19">
        <f>IF($BX247&lt;&gt;"",$BX247,IF($D247="","",IFERROR(INDEX('BAZA PRAC'!$A$4:$A$61,MATCH($D247,'BAZA PRAC'!$D$4:$D$61,0)),"")))</f>
        <v/>
      </c>
      <c r="C247" s="20" t="n"/>
      <c r="D247" s="21" t="n"/>
      <c r="E247" s="19">
        <f>IF($BY247&lt;&gt;"",$BY247,IF($D247="","",IFERROR(INDEX('BAZA PRAC'!$E$4:$E$61,MATCH($D247,'BAZA PRAC'!$D$4:$D$61,0)),"")))</f>
        <v/>
      </c>
      <c r="F247" s="22" t="n"/>
      <c r="G247" s="23" t="n"/>
      <c r="H247" s="23" t="n"/>
      <c r="I247" s="23" t="n"/>
      <c r="J247" s="24">
        <f>IF($D247="","",N(G247)+N(H247)+N(I247))</f>
        <v/>
      </c>
      <c r="K247" s="24">
        <f>IF($D247="","",N(F247)*J247)</f>
        <v/>
      </c>
      <c r="L247" s="25" t="n"/>
      <c r="M247" s="24">
        <f>IF($D247="","",K247*(1-N(L247)))</f>
        <v/>
      </c>
      <c r="N247" s="21" t="n"/>
      <c r="P247" s="26">
        <f>IFERROR(VLOOKUP($C247,USTAWIENIA!$E$2:$H$8,3,FALSE),4)</f>
        <v/>
      </c>
      <c r="Q247" s="26">
        <f>IFERROR(VLOOKUP($C247,USTAWIENIA!$E$2:$H$8,4,FALSE),58)</f>
        <v/>
      </c>
      <c r="R247" s="26">
        <f>IF(1&lt;=$Q247,INDEX('BAZA PRAC'!$D$4:$D$61,$P247-4+1),"")</f>
        <v/>
      </c>
      <c r="S247" s="26">
        <f>IF(2&lt;=$Q247,INDEX('BAZA PRAC'!$D$4:$D$61,$P247-4+2),"")</f>
        <v/>
      </c>
      <c r="T247" s="26">
        <f>IF(3&lt;=$Q247,INDEX('BAZA PRAC'!$D$4:$D$61,$P247-4+3),"")</f>
        <v/>
      </c>
      <c r="U247" s="26">
        <f>IF(4&lt;=$Q247,INDEX('BAZA PRAC'!$D$4:$D$61,$P247-4+4),"")</f>
        <v/>
      </c>
      <c r="V247" s="26">
        <f>IF(5&lt;=$Q247,INDEX('BAZA PRAC'!$D$4:$D$61,$P247-4+5),"")</f>
        <v/>
      </c>
      <c r="W247" s="26">
        <f>IF(6&lt;=$Q247,INDEX('BAZA PRAC'!$D$4:$D$61,$P247-4+6),"")</f>
        <v/>
      </c>
      <c r="X247" s="26">
        <f>IF(7&lt;=$Q247,INDEX('BAZA PRAC'!$D$4:$D$61,$P247-4+7),"")</f>
        <v/>
      </c>
      <c r="Y247" s="26">
        <f>IF(8&lt;=$Q247,INDEX('BAZA PRAC'!$D$4:$D$61,$P247-4+8),"")</f>
        <v/>
      </c>
      <c r="Z247" s="26">
        <f>IF(9&lt;=$Q247,INDEX('BAZA PRAC'!$D$4:$D$61,$P247-4+9),"")</f>
        <v/>
      </c>
      <c r="AA247" s="26">
        <f>IF(10&lt;=$Q247,INDEX('BAZA PRAC'!$D$4:$D$61,$P247-4+10),"")</f>
        <v/>
      </c>
      <c r="AB247" s="26">
        <f>IF(11&lt;=$Q247,INDEX('BAZA PRAC'!$D$4:$D$61,$P247-4+11),"")</f>
        <v/>
      </c>
      <c r="AC247" s="26">
        <f>IF(12&lt;=$Q247,INDEX('BAZA PRAC'!$D$4:$D$61,$P247-4+12),"")</f>
        <v/>
      </c>
      <c r="AD247" s="26">
        <f>IF(13&lt;=$Q247,INDEX('BAZA PRAC'!$D$4:$D$61,$P247-4+13),"")</f>
        <v/>
      </c>
      <c r="AE247" s="26">
        <f>IF(14&lt;=$Q247,INDEX('BAZA PRAC'!$D$4:$D$61,$P247-4+14),"")</f>
        <v/>
      </c>
      <c r="AF247" s="26">
        <f>IF(15&lt;=$Q247,INDEX('BAZA PRAC'!$D$4:$D$61,$P247-4+15),"")</f>
        <v/>
      </c>
      <c r="AG247" s="26">
        <f>IF(16&lt;=$Q247,INDEX('BAZA PRAC'!$D$4:$D$61,$P247-4+16),"")</f>
        <v/>
      </c>
      <c r="AH247" s="26">
        <f>IF(17&lt;=$Q247,INDEX('BAZA PRAC'!$D$4:$D$61,$P247-4+17),"")</f>
        <v/>
      </c>
      <c r="AI247" s="26">
        <f>IF(18&lt;=$Q247,INDEX('BAZA PRAC'!$D$4:$D$61,$P247-4+18),"")</f>
        <v/>
      </c>
      <c r="AJ247" s="26">
        <f>IF(19&lt;=$Q247,INDEX('BAZA PRAC'!$D$4:$D$61,$P247-4+19),"")</f>
        <v/>
      </c>
      <c r="AK247" s="26">
        <f>IF(20&lt;=$Q247,INDEX('BAZA PRAC'!$D$4:$D$61,$P247-4+20),"")</f>
        <v/>
      </c>
      <c r="AL247" s="26">
        <f>IF(21&lt;=$Q247,INDEX('BAZA PRAC'!$D$4:$D$61,$P247-4+21),"")</f>
        <v/>
      </c>
      <c r="AM247" s="26">
        <f>IF(22&lt;=$Q247,INDEX('BAZA PRAC'!$D$4:$D$61,$P247-4+22),"")</f>
        <v/>
      </c>
      <c r="AN247" s="26">
        <f>IF(23&lt;=$Q247,INDEX('BAZA PRAC'!$D$4:$D$61,$P247-4+23),"")</f>
        <v/>
      </c>
      <c r="AO247" s="26">
        <f>IF(24&lt;=$Q247,INDEX('BAZA PRAC'!$D$4:$D$61,$P247-4+24),"")</f>
        <v/>
      </c>
      <c r="AP247" s="26">
        <f>IF(25&lt;=$Q247,INDEX('BAZA PRAC'!$D$4:$D$61,$P247-4+25),"")</f>
        <v/>
      </c>
      <c r="AQ247" s="26">
        <f>IF(26&lt;=$Q247,INDEX('BAZA PRAC'!$D$4:$D$61,$P247-4+26),"")</f>
        <v/>
      </c>
      <c r="AR247" s="26">
        <f>IF(27&lt;=$Q247,INDEX('BAZA PRAC'!$D$4:$D$61,$P247-4+27),"")</f>
        <v/>
      </c>
      <c r="AS247" s="26">
        <f>IF(28&lt;=$Q247,INDEX('BAZA PRAC'!$D$4:$D$61,$P247-4+28),"")</f>
        <v/>
      </c>
      <c r="AT247" s="26">
        <f>IF(29&lt;=$Q247,INDEX('BAZA PRAC'!$D$4:$D$61,$P247-4+29),"")</f>
        <v/>
      </c>
      <c r="AU247" s="26">
        <f>IF(30&lt;=$Q247,INDEX('BAZA PRAC'!$D$4:$D$61,$P247-4+30),"")</f>
        <v/>
      </c>
      <c r="AV247" s="26">
        <f>IF(31&lt;=$Q247,INDEX('BAZA PRAC'!$D$4:$D$61,$P247-4+31),"")</f>
        <v/>
      </c>
      <c r="AW247" s="26">
        <f>IF(32&lt;=$Q247,INDEX('BAZA PRAC'!$D$4:$D$61,$P247-4+32),"")</f>
        <v/>
      </c>
      <c r="AX247" s="26">
        <f>IF(33&lt;=$Q247,INDEX('BAZA PRAC'!$D$4:$D$61,$P247-4+33),"")</f>
        <v/>
      </c>
      <c r="AY247" s="26">
        <f>IF(34&lt;=$Q247,INDEX('BAZA PRAC'!$D$4:$D$61,$P247-4+34),"")</f>
        <v/>
      </c>
      <c r="AZ247" s="26">
        <f>IF(35&lt;=$Q247,INDEX('BAZA PRAC'!$D$4:$D$61,$P247-4+35),"")</f>
        <v/>
      </c>
      <c r="BA247" s="26">
        <f>IF(36&lt;=$Q247,INDEX('BAZA PRAC'!$D$4:$D$61,$P247-4+36),"")</f>
        <v/>
      </c>
      <c r="BB247" s="26">
        <f>IF(37&lt;=$Q247,INDEX('BAZA PRAC'!$D$4:$D$61,$P247-4+37),"")</f>
        <v/>
      </c>
      <c r="BC247" s="26">
        <f>IF(38&lt;=$Q247,INDEX('BAZA PRAC'!$D$4:$D$61,$P247-4+38),"")</f>
        <v/>
      </c>
      <c r="BD247" s="26">
        <f>IF(39&lt;=$Q247,INDEX('BAZA PRAC'!$D$4:$D$61,$P247-4+39),"")</f>
        <v/>
      </c>
      <c r="BE247" s="26">
        <f>IF(40&lt;=$Q247,INDEX('BAZA PRAC'!$D$4:$D$61,$P247-4+40),"")</f>
        <v/>
      </c>
      <c r="BF247" s="26">
        <f>IF(41&lt;=$Q247,INDEX('BAZA PRAC'!$D$4:$D$61,$P247-4+41),"")</f>
        <v/>
      </c>
      <c r="BG247" s="26">
        <f>IF(42&lt;=$Q247,INDEX('BAZA PRAC'!$D$4:$D$61,$P247-4+42),"")</f>
        <v/>
      </c>
      <c r="BH247" s="26">
        <f>IF(43&lt;=$Q247,INDEX('BAZA PRAC'!$D$4:$D$61,$P247-4+43),"")</f>
        <v/>
      </c>
      <c r="BI247" s="26">
        <f>IF(44&lt;=$Q247,INDEX('BAZA PRAC'!$D$4:$D$61,$P247-4+44),"")</f>
        <v/>
      </c>
      <c r="BJ247" s="26">
        <f>IF(45&lt;=$Q247,INDEX('BAZA PRAC'!$D$4:$D$61,$P247-4+45),"")</f>
        <v/>
      </c>
      <c r="BK247" s="26">
        <f>IF(46&lt;=$Q247,INDEX('BAZA PRAC'!$D$4:$D$61,$P247-4+46),"")</f>
        <v/>
      </c>
      <c r="BL247" s="26">
        <f>IF(47&lt;=$Q247,INDEX('BAZA PRAC'!$D$4:$D$61,$P247-4+47),"")</f>
        <v/>
      </c>
      <c r="BM247" s="26">
        <f>IF(48&lt;=$Q247,INDEX('BAZA PRAC'!$D$4:$D$61,$P247-4+48),"")</f>
        <v/>
      </c>
      <c r="BN247" s="26">
        <f>IF(49&lt;=$Q247,INDEX('BAZA PRAC'!$D$4:$D$61,$P247-4+49),"")</f>
        <v/>
      </c>
      <c r="BO247" s="26">
        <f>IF(50&lt;=$Q247,INDEX('BAZA PRAC'!$D$4:$D$61,$P247-4+50),"")</f>
        <v/>
      </c>
      <c r="BP247" s="26">
        <f>IF(51&lt;=$Q247,INDEX('BAZA PRAC'!$D$4:$D$61,$P247-4+51),"")</f>
        <v/>
      </c>
      <c r="BQ247" s="26">
        <f>IF(52&lt;=$Q247,INDEX('BAZA PRAC'!$D$4:$D$61,$P247-4+52),"")</f>
        <v/>
      </c>
      <c r="BR247" s="26">
        <f>IF(53&lt;=$Q247,INDEX('BAZA PRAC'!$D$4:$D$61,$P247-4+53),"")</f>
        <v/>
      </c>
      <c r="BS247" s="26">
        <f>IF(54&lt;=$Q247,INDEX('BAZA PRAC'!$D$4:$D$61,$P247-4+54),"")</f>
        <v/>
      </c>
      <c r="BT247" s="26">
        <f>IF(55&lt;=$Q247,INDEX('BAZA PRAC'!$D$4:$D$61,$P247-4+55),"")</f>
        <v/>
      </c>
      <c r="BU247" s="26">
        <f>IF(56&lt;=$Q247,INDEX('BAZA PRAC'!$D$4:$D$61,$P247-4+56),"")</f>
        <v/>
      </c>
      <c r="BV247" s="26">
        <f>IF(57&lt;=$Q247,INDEX('BAZA PRAC'!$D$4:$D$61,$P247-4+57),"")</f>
        <v/>
      </c>
      <c r="BW247" s="26">
        <f>IF(58&lt;=$Q247,INDEX('BAZA PRAC'!$D$4:$D$61,$P247-4+58),"")</f>
        <v/>
      </c>
      <c r="BX247" s="20" t="n"/>
      <c r="BY247" s="20" t="n"/>
    </row>
    <row r="248">
      <c r="A248" s="27">
        <f>IF($D248="","",COUNTA($D$11:$D248))</f>
        <v/>
      </c>
      <c r="B248" s="27">
        <f>IF($BX248&lt;&gt;"",$BX248,IF($D248="","",IFERROR(INDEX('BAZA PRAC'!$A$4:$A$61,MATCH($D248,'BAZA PRAC'!$D$4:$D$61,0)),"")))</f>
        <v/>
      </c>
      <c r="C248" s="20" t="n"/>
      <c r="D248" s="21" t="n"/>
      <c r="E248" s="27">
        <f>IF($BY248&lt;&gt;"",$BY248,IF($D248="","",IFERROR(INDEX('BAZA PRAC'!$E$4:$E$61,MATCH($D248,'BAZA PRAC'!$D$4:$D$61,0)),"")))</f>
        <v/>
      </c>
      <c r="F248" s="22" t="n"/>
      <c r="G248" s="23" t="n"/>
      <c r="H248" s="23" t="n"/>
      <c r="I248" s="23" t="n"/>
      <c r="J248" s="28">
        <f>IF($D248="","",N(G248)+N(H248)+N(I248))</f>
        <v/>
      </c>
      <c r="K248" s="28">
        <f>IF($D248="","",N(F248)*J248)</f>
        <v/>
      </c>
      <c r="L248" s="25" t="n"/>
      <c r="M248" s="28">
        <f>IF($D248="","",K248*(1-N(L248)))</f>
        <v/>
      </c>
      <c r="N248" s="21" t="n"/>
      <c r="P248" s="26">
        <f>IFERROR(VLOOKUP($C248,USTAWIENIA!$E$2:$H$8,3,FALSE),4)</f>
        <v/>
      </c>
      <c r="Q248" s="26">
        <f>IFERROR(VLOOKUP($C248,USTAWIENIA!$E$2:$H$8,4,FALSE),58)</f>
        <v/>
      </c>
      <c r="R248" s="26">
        <f>IF(1&lt;=$Q248,INDEX('BAZA PRAC'!$D$4:$D$61,$P248-4+1),"")</f>
        <v/>
      </c>
      <c r="S248" s="26">
        <f>IF(2&lt;=$Q248,INDEX('BAZA PRAC'!$D$4:$D$61,$P248-4+2),"")</f>
        <v/>
      </c>
      <c r="T248" s="26">
        <f>IF(3&lt;=$Q248,INDEX('BAZA PRAC'!$D$4:$D$61,$P248-4+3),"")</f>
        <v/>
      </c>
      <c r="U248" s="26">
        <f>IF(4&lt;=$Q248,INDEX('BAZA PRAC'!$D$4:$D$61,$P248-4+4),"")</f>
        <v/>
      </c>
      <c r="V248" s="26">
        <f>IF(5&lt;=$Q248,INDEX('BAZA PRAC'!$D$4:$D$61,$P248-4+5),"")</f>
        <v/>
      </c>
      <c r="W248" s="26">
        <f>IF(6&lt;=$Q248,INDEX('BAZA PRAC'!$D$4:$D$61,$P248-4+6),"")</f>
        <v/>
      </c>
      <c r="X248" s="26">
        <f>IF(7&lt;=$Q248,INDEX('BAZA PRAC'!$D$4:$D$61,$P248-4+7),"")</f>
        <v/>
      </c>
      <c r="Y248" s="26">
        <f>IF(8&lt;=$Q248,INDEX('BAZA PRAC'!$D$4:$D$61,$P248-4+8),"")</f>
        <v/>
      </c>
      <c r="Z248" s="26">
        <f>IF(9&lt;=$Q248,INDEX('BAZA PRAC'!$D$4:$D$61,$P248-4+9),"")</f>
        <v/>
      </c>
      <c r="AA248" s="26">
        <f>IF(10&lt;=$Q248,INDEX('BAZA PRAC'!$D$4:$D$61,$P248-4+10),"")</f>
        <v/>
      </c>
      <c r="AB248" s="26">
        <f>IF(11&lt;=$Q248,INDEX('BAZA PRAC'!$D$4:$D$61,$P248-4+11),"")</f>
        <v/>
      </c>
      <c r="AC248" s="26">
        <f>IF(12&lt;=$Q248,INDEX('BAZA PRAC'!$D$4:$D$61,$P248-4+12),"")</f>
        <v/>
      </c>
      <c r="AD248" s="26">
        <f>IF(13&lt;=$Q248,INDEX('BAZA PRAC'!$D$4:$D$61,$P248-4+13),"")</f>
        <v/>
      </c>
      <c r="AE248" s="26">
        <f>IF(14&lt;=$Q248,INDEX('BAZA PRAC'!$D$4:$D$61,$P248-4+14),"")</f>
        <v/>
      </c>
      <c r="AF248" s="26">
        <f>IF(15&lt;=$Q248,INDEX('BAZA PRAC'!$D$4:$D$61,$P248-4+15),"")</f>
        <v/>
      </c>
      <c r="AG248" s="26">
        <f>IF(16&lt;=$Q248,INDEX('BAZA PRAC'!$D$4:$D$61,$P248-4+16),"")</f>
        <v/>
      </c>
      <c r="AH248" s="26">
        <f>IF(17&lt;=$Q248,INDEX('BAZA PRAC'!$D$4:$D$61,$P248-4+17),"")</f>
        <v/>
      </c>
      <c r="AI248" s="26">
        <f>IF(18&lt;=$Q248,INDEX('BAZA PRAC'!$D$4:$D$61,$P248-4+18),"")</f>
        <v/>
      </c>
      <c r="AJ248" s="26">
        <f>IF(19&lt;=$Q248,INDEX('BAZA PRAC'!$D$4:$D$61,$P248-4+19),"")</f>
        <v/>
      </c>
      <c r="AK248" s="26">
        <f>IF(20&lt;=$Q248,INDEX('BAZA PRAC'!$D$4:$D$61,$P248-4+20),"")</f>
        <v/>
      </c>
      <c r="AL248" s="26">
        <f>IF(21&lt;=$Q248,INDEX('BAZA PRAC'!$D$4:$D$61,$P248-4+21),"")</f>
        <v/>
      </c>
      <c r="AM248" s="26">
        <f>IF(22&lt;=$Q248,INDEX('BAZA PRAC'!$D$4:$D$61,$P248-4+22),"")</f>
        <v/>
      </c>
      <c r="AN248" s="26">
        <f>IF(23&lt;=$Q248,INDEX('BAZA PRAC'!$D$4:$D$61,$P248-4+23),"")</f>
        <v/>
      </c>
      <c r="AO248" s="26">
        <f>IF(24&lt;=$Q248,INDEX('BAZA PRAC'!$D$4:$D$61,$P248-4+24),"")</f>
        <v/>
      </c>
      <c r="AP248" s="26">
        <f>IF(25&lt;=$Q248,INDEX('BAZA PRAC'!$D$4:$D$61,$P248-4+25),"")</f>
        <v/>
      </c>
      <c r="AQ248" s="26">
        <f>IF(26&lt;=$Q248,INDEX('BAZA PRAC'!$D$4:$D$61,$P248-4+26),"")</f>
        <v/>
      </c>
      <c r="AR248" s="26">
        <f>IF(27&lt;=$Q248,INDEX('BAZA PRAC'!$D$4:$D$61,$P248-4+27),"")</f>
        <v/>
      </c>
      <c r="AS248" s="26">
        <f>IF(28&lt;=$Q248,INDEX('BAZA PRAC'!$D$4:$D$61,$P248-4+28),"")</f>
        <v/>
      </c>
      <c r="AT248" s="26">
        <f>IF(29&lt;=$Q248,INDEX('BAZA PRAC'!$D$4:$D$61,$P248-4+29),"")</f>
        <v/>
      </c>
      <c r="AU248" s="26">
        <f>IF(30&lt;=$Q248,INDEX('BAZA PRAC'!$D$4:$D$61,$P248-4+30),"")</f>
        <v/>
      </c>
      <c r="AV248" s="26">
        <f>IF(31&lt;=$Q248,INDEX('BAZA PRAC'!$D$4:$D$61,$P248-4+31),"")</f>
        <v/>
      </c>
      <c r="AW248" s="26">
        <f>IF(32&lt;=$Q248,INDEX('BAZA PRAC'!$D$4:$D$61,$P248-4+32),"")</f>
        <v/>
      </c>
      <c r="AX248" s="26">
        <f>IF(33&lt;=$Q248,INDEX('BAZA PRAC'!$D$4:$D$61,$P248-4+33),"")</f>
        <v/>
      </c>
      <c r="AY248" s="26">
        <f>IF(34&lt;=$Q248,INDEX('BAZA PRAC'!$D$4:$D$61,$P248-4+34),"")</f>
        <v/>
      </c>
      <c r="AZ248" s="26">
        <f>IF(35&lt;=$Q248,INDEX('BAZA PRAC'!$D$4:$D$61,$P248-4+35),"")</f>
        <v/>
      </c>
      <c r="BA248" s="26">
        <f>IF(36&lt;=$Q248,INDEX('BAZA PRAC'!$D$4:$D$61,$P248-4+36),"")</f>
        <v/>
      </c>
      <c r="BB248" s="26">
        <f>IF(37&lt;=$Q248,INDEX('BAZA PRAC'!$D$4:$D$61,$P248-4+37),"")</f>
        <v/>
      </c>
      <c r="BC248" s="26">
        <f>IF(38&lt;=$Q248,INDEX('BAZA PRAC'!$D$4:$D$61,$P248-4+38),"")</f>
        <v/>
      </c>
      <c r="BD248" s="26">
        <f>IF(39&lt;=$Q248,INDEX('BAZA PRAC'!$D$4:$D$61,$P248-4+39),"")</f>
        <v/>
      </c>
      <c r="BE248" s="26">
        <f>IF(40&lt;=$Q248,INDEX('BAZA PRAC'!$D$4:$D$61,$P248-4+40),"")</f>
        <v/>
      </c>
      <c r="BF248" s="26">
        <f>IF(41&lt;=$Q248,INDEX('BAZA PRAC'!$D$4:$D$61,$P248-4+41),"")</f>
        <v/>
      </c>
      <c r="BG248" s="26">
        <f>IF(42&lt;=$Q248,INDEX('BAZA PRAC'!$D$4:$D$61,$P248-4+42),"")</f>
        <v/>
      </c>
      <c r="BH248" s="26">
        <f>IF(43&lt;=$Q248,INDEX('BAZA PRAC'!$D$4:$D$61,$P248-4+43),"")</f>
        <v/>
      </c>
      <c r="BI248" s="26">
        <f>IF(44&lt;=$Q248,INDEX('BAZA PRAC'!$D$4:$D$61,$P248-4+44),"")</f>
        <v/>
      </c>
      <c r="BJ248" s="26">
        <f>IF(45&lt;=$Q248,INDEX('BAZA PRAC'!$D$4:$D$61,$P248-4+45),"")</f>
        <v/>
      </c>
      <c r="BK248" s="26">
        <f>IF(46&lt;=$Q248,INDEX('BAZA PRAC'!$D$4:$D$61,$P248-4+46),"")</f>
        <v/>
      </c>
      <c r="BL248" s="26">
        <f>IF(47&lt;=$Q248,INDEX('BAZA PRAC'!$D$4:$D$61,$P248-4+47),"")</f>
        <v/>
      </c>
      <c r="BM248" s="26">
        <f>IF(48&lt;=$Q248,INDEX('BAZA PRAC'!$D$4:$D$61,$P248-4+48),"")</f>
        <v/>
      </c>
      <c r="BN248" s="26">
        <f>IF(49&lt;=$Q248,INDEX('BAZA PRAC'!$D$4:$D$61,$P248-4+49),"")</f>
        <v/>
      </c>
      <c r="BO248" s="26">
        <f>IF(50&lt;=$Q248,INDEX('BAZA PRAC'!$D$4:$D$61,$P248-4+50),"")</f>
        <v/>
      </c>
      <c r="BP248" s="26">
        <f>IF(51&lt;=$Q248,INDEX('BAZA PRAC'!$D$4:$D$61,$P248-4+51),"")</f>
        <v/>
      </c>
      <c r="BQ248" s="26">
        <f>IF(52&lt;=$Q248,INDEX('BAZA PRAC'!$D$4:$D$61,$P248-4+52),"")</f>
        <v/>
      </c>
      <c r="BR248" s="26">
        <f>IF(53&lt;=$Q248,INDEX('BAZA PRAC'!$D$4:$D$61,$P248-4+53),"")</f>
        <v/>
      </c>
      <c r="BS248" s="26">
        <f>IF(54&lt;=$Q248,INDEX('BAZA PRAC'!$D$4:$D$61,$P248-4+54),"")</f>
        <v/>
      </c>
      <c r="BT248" s="26">
        <f>IF(55&lt;=$Q248,INDEX('BAZA PRAC'!$D$4:$D$61,$P248-4+55),"")</f>
        <v/>
      </c>
      <c r="BU248" s="26">
        <f>IF(56&lt;=$Q248,INDEX('BAZA PRAC'!$D$4:$D$61,$P248-4+56),"")</f>
        <v/>
      </c>
      <c r="BV248" s="26">
        <f>IF(57&lt;=$Q248,INDEX('BAZA PRAC'!$D$4:$D$61,$P248-4+57),"")</f>
        <v/>
      </c>
      <c r="BW248" s="26">
        <f>IF(58&lt;=$Q248,INDEX('BAZA PRAC'!$D$4:$D$61,$P248-4+58),"")</f>
        <v/>
      </c>
      <c r="BX248" s="20" t="n"/>
      <c r="BY248" s="20" t="n"/>
    </row>
    <row r="249">
      <c r="A249" s="19">
        <f>IF($D249="","",COUNTA($D$11:$D249))</f>
        <v/>
      </c>
      <c r="B249" s="19">
        <f>IF($BX249&lt;&gt;"",$BX249,IF($D249="","",IFERROR(INDEX('BAZA PRAC'!$A$4:$A$61,MATCH($D249,'BAZA PRAC'!$D$4:$D$61,0)),"")))</f>
        <v/>
      </c>
      <c r="C249" s="20" t="n"/>
      <c r="D249" s="21" t="n"/>
      <c r="E249" s="19">
        <f>IF($BY249&lt;&gt;"",$BY249,IF($D249="","",IFERROR(INDEX('BAZA PRAC'!$E$4:$E$61,MATCH($D249,'BAZA PRAC'!$D$4:$D$61,0)),"")))</f>
        <v/>
      </c>
      <c r="F249" s="22" t="n"/>
      <c r="G249" s="23" t="n"/>
      <c r="H249" s="23" t="n"/>
      <c r="I249" s="23" t="n"/>
      <c r="J249" s="24">
        <f>IF($D249="","",N(G249)+N(H249)+N(I249))</f>
        <v/>
      </c>
      <c r="K249" s="24">
        <f>IF($D249="","",N(F249)*J249)</f>
        <v/>
      </c>
      <c r="L249" s="25" t="n"/>
      <c r="M249" s="24">
        <f>IF($D249="","",K249*(1-N(L249)))</f>
        <v/>
      </c>
      <c r="N249" s="21" t="n"/>
      <c r="P249" s="26">
        <f>IFERROR(VLOOKUP($C249,USTAWIENIA!$E$2:$H$8,3,FALSE),4)</f>
        <v/>
      </c>
      <c r="Q249" s="26">
        <f>IFERROR(VLOOKUP($C249,USTAWIENIA!$E$2:$H$8,4,FALSE),58)</f>
        <v/>
      </c>
      <c r="R249" s="26">
        <f>IF(1&lt;=$Q249,INDEX('BAZA PRAC'!$D$4:$D$61,$P249-4+1),"")</f>
        <v/>
      </c>
      <c r="S249" s="26">
        <f>IF(2&lt;=$Q249,INDEX('BAZA PRAC'!$D$4:$D$61,$P249-4+2),"")</f>
        <v/>
      </c>
      <c r="T249" s="26">
        <f>IF(3&lt;=$Q249,INDEX('BAZA PRAC'!$D$4:$D$61,$P249-4+3),"")</f>
        <v/>
      </c>
      <c r="U249" s="26">
        <f>IF(4&lt;=$Q249,INDEX('BAZA PRAC'!$D$4:$D$61,$P249-4+4),"")</f>
        <v/>
      </c>
      <c r="V249" s="26">
        <f>IF(5&lt;=$Q249,INDEX('BAZA PRAC'!$D$4:$D$61,$P249-4+5),"")</f>
        <v/>
      </c>
      <c r="W249" s="26">
        <f>IF(6&lt;=$Q249,INDEX('BAZA PRAC'!$D$4:$D$61,$P249-4+6),"")</f>
        <v/>
      </c>
      <c r="X249" s="26">
        <f>IF(7&lt;=$Q249,INDEX('BAZA PRAC'!$D$4:$D$61,$P249-4+7),"")</f>
        <v/>
      </c>
      <c r="Y249" s="26">
        <f>IF(8&lt;=$Q249,INDEX('BAZA PRAC'!$D$4:$D$61,$P249-4+8),"")</f>
        <v/>
      </c>
      <c r="Z249" s="26">
        <f>IF(9&lt;=$Q249,INDEX('BAZA PRAC'!$D$4:$D$61,$P249-4+9),"")</f>
        <v/>
      </c>
      <c r="AA249" s="26">
        <f>IF(10&lt;=$Q249,INDEX('BAZA PRAC'!$D$4:$D$61,$P249-4+10),"")</f>
        <v/>
      </c>
      <c r="AB249" s="26">
        <f>IF(11&lt;=$Q249,INDEX('BAZA PRAC'!$D$4:$D$61,$P249-4+11),"")</f>
        <v/>
      </c>
      <c r="AC249" s="26">
        <f>IF(12&lt;=$Q249,INDEX('BAZA PRAC'!$D$4:$D$61,$P249-4+12),"")</f>
        <v/>
      </c>
      <c r="AD249" s="26">
        <f>IF(13&lt;=$Q249,INDEX('BAZA PRAC'!$D$4:$D$61,$P249-4+13),"")</f>
        <v/>
      </c>
      <c r="AE249" s="26">
        <f>IF(14&lt;=$Q249,INDEX('BAZA PRAC'!$D$4:$D$61,$P249-4+14),"")</f>
        <v/>
      </c>
      <c r="AF249" s="26">
        <f>IF(15&lt;=$Q249,INDEX('BAZA PRAC'!$D$4:$D$61,$P249-4+15),"")</f>
        <v/>
      </c>
      <c r="AG249" s="26">
        <f>IF(16&lt;=$Q249,INDEX('BAZA PRAC'!$D$4:$D$61,$P249-4+16),"")</f>
        <v/>
      </c>
      <c r="AH249" s="26">
        <f>IF(17&lt;=$Q249,INDEX('BAZA PRAC'!$D$4:$D$61,$P249-4+17),"")</f>
        <v/>
      </c>
      <c r="AI249" s="26">
        <f>IF(18&lt;=$Q249,INDEX('BAZA PRAC'!$D$4:$D$61,$P249-4+18),"")</f>
        <v/>
      </c>
      <c r="AJ249" s="26">
        <f>IF(19&lt;=$Q249,INDEX('BAZA PRAC'!$D$4:$D$61,$P249-4+19),"")</f>
        <v/>
      </c>
      <c r="AK249" s="26">
        <f>IF(20&lt;=$Q249,INDEX('BAZA PRAC'!$D$4:$D$61,$P249-4+20),"")</f>
        <v/>
      </c>
      <c r="AL249" s="26">
        <f>IF(21&lt;=$Q249,INDEX('BAZA PRAC'!$D$4:$D$61,$P249-4+21),"")</f>
        <v/>
      </c>
      <c r="AM249" s="26">
        <f>IF(22&lt;=$Q249,INDEX('BAZA PRAC'!$D$4:$D$61,$P249-4+22),"")</f>
        <v/>
      </c>
      <c r="AN249" s="26">
        <f>IF(23&lt;=$Q249,INDEX('BAZA PRAC'!$D$4:$D$61,$P249-4+23),"")</f>
        <v/>
      </c>
      <c r="AO249" s="26">
        <f>IF(24&lt;=$Q249,INDEX('BAZA PRAC'!$D$4:$D$61,$P249-4+24),"")</f>
        <v/>
      </c>
      <c r="AP249" s="26">
        <f>IF(25&lt;=$Q249,INDEX('BAZA PRAC'!$D$4:$D$61,$P249-4+25),"")</f>
        <v/>
      </c>
      <c r="AQ249" s="26">
        <f>IF(26&lt;=$Q249,INDEX('BAZA PRAC'!$D$4:$D$61,$P249-4+26),"")</f>
        <v/>
      </c>
      <c r="AR249" s="26">
        <f>IF(27&lt;=$Q249,INDEX('BAZA PRAC'!$D$4:$D$61,$P249-4+27),"")</f>
        <v/>
      </c>
      <c r="AS249" s="26">
        <f>IF(28&lt;=$Q249,INDEX('BAZA PRAC'!$D$4:$D$61,$P249-4+28),"")</f>
        <v/>
      </c>
      <c r="AT249" s="26">
        <f>IF(29&lt;=$Q249,INDEX('BAZA PRAC'!$D$4:$D$61,$P249-4+29),"")</f>
        <v/>
      </c>
      <c r="AU249" s="26">
        <f>IF(30&lt;=$Q249,INDEX('BAZA PRAC'!$D$4:$D$61,$P249-4+30),"")</f>
        <v/>
      </c>
      <c r="AV249" s="26">
        <f>IF(31&lt;=$Q249,INDEX('BAZA PRAC'!$D$4:$D$61,$P249-4+31),"")</f>
        <v/>
      </c>
      <c r="AW249" s="26">
        <f>IF(32&lt;=$Q249,INDEX('BAZA PRAC'!$D$4:$D$61,$P249-4+32),"")</f>
        <v/>
      </c>
      <c r="AX249" s="26">
        <f>IF(33&lt;=$Q249,INDEX('BAZA PRAC'!$D$4:$D$61,$P249-4+33),"")</f>
        <v/>
      </c>
      <c r="AY249" s="26">
        <f>IF(34&lt;=$Q249,INDEX('BAZA PRAC'!$D$4:$D$61,$P249-4+34),"")</f>
        <v/>
      </c>
      <c r="AZ249" s="26">
        <f>IF(35&lt;=$Q249,INDEX('BAZA PRAC'!$D$4:$D$61,$P249-4+35),"")</f>
        <v/>
      </c>
      <c r="BA249" s="26">
        <f>IF(36&lt;=$Q249,INDEX('BAZA PRAC'!$D$4:$D$61,$P249-4+36),"")</f>
        <v/>
      </c>
      <c r="BB249" s="26">
        <f>IF(37&lt;=$Q249,INDEX('BAZA PRAC'!$D$4:$D$61,$P249-4+37),"")</f>
        <v/>
      </c>
      <c r="BC249" s="26">
        <f>IF(38&lt;=$Q249,INDEX('BAZA PRAC'!$D$4:$D$61,$P249-4+38),"")</f>
        <v/>
      </c>
      <c r="BD249" s="26">
        <f>IF(39&lt;=$Q249,INDEX('BAZA PRAC'!$D$4:$D$61,$P249-4+39),"")</f>
        <v/>
      </c>
      <c r="BE249" s="26">
        <f>IF(40&lt;=$Q249,INDEX('BAZA PRAC'!$D$4:$D$61,$P249-4+40),"")</f>
        <v/>
      </c>
      <c r="BF249" s="26">
        <f>IF(41&lt;=$Q249,INDEX('BAZA PRAC'!$D$4:$D$61,$P249-4+41),"")</f>
        <v/>
      </c>
      <c r="BG249" s="26">
        <f>IF(42&lt;=$Q249,INDEX('BAZA PRAC'!$D$4:$D$61,$P249-4+42),"")</f>
        <v/>
      </c>
      <c r="BH249" s="26">
        <f>IF(43&lt;=$Q249,INDEX('BAZA PRAC'!$D$4:$D$61,$P249-4+43),"")</f>
        <v/>
      </c>
      <c r="BI249" s="26">
        <f>IF(44&lt;=$Q249,INDEX('BAZA PRAC'!$D$4:$D$61,$P249-4+44),"")</f>
        <v/>
      </c>
      <c r="BJ249" s="26">
        <f>IF(45&lt;=$Q249,INDEX('BAZA PRAC'!$D$4:$D$61,$P249-4+45),"")</f>
        <v/>
      </c>
      <c r="BK249" s="26">
        <f>IF(46&lt;=$Q249,INDEX('BAZA PRAC'!$D$4:$D$61,$P249-4+46),"")</f>
        <v/>
      </c>
      <c r="BL249" s="26">
        <f>IF(47&lt;=$Q249,INDEX('BAZA PRAC'!$D$4:$D$61,$P249-4+47),"")</f>
        <v/>
      </c>
      <c r="BM249" s="26">
        <f>IF(48&lt;=$Q249,INDEX('BAZA PRAC'!$D$4:$D$61,$P249-4+48),"")</f>
        <v/>
      </c>
      <c r="BN249" s="26">
        <f>IF(49&lt;=$Q249,INDEX('BAZA PRAC'!$D$4:$D$61,$P249-4+49),"")</f>
        <v/>
      </c>
      <c r="BO249" s="26">
        <f>IF(50&lt;=$Q249,INDEX('BAZA PRAC'!$D$4:$D$61,$P249-4+50),"")</f>
        <v/>
      </c>
      <c r="BP249" s="26">
        <f>IF(51&lt;=$Q249,INDEX('BAZA PRAC'!$D$4:$D$61,$P249-4+51),"")</f>
        <v/>
      </c>
      <c r="BQ249" s="26">
        <f>IF(52&lt;=$Q249,INDEX('BAZA PRAC'!$D$4:$D$61,$P249-4+52),"")</f>
        <v/>
      </c>
      <c r="BR249" s="26">
        <f>IF(53&lt;=$Q249,INDEX('BAZA PRAC'!$D$4:$D$61,$P249-4+53),"")</f>
        <v/>
      </c>
      <c r="BS249" s="26">
        <f>IF(54&lt;=$Q249,INDEX('BAZA PRAC'!$D$4:$D$61,$P249-4+54),"")</f>
        <v/>
      </c>
      <c r="BT249" s="26">
        <f>IF(55&lt;=$Q249,INDEX('BAZA PRAC'!$D$4:$D$61,$P249-4+55),"")</f>
        <v/>
      </c>
      <c r="BU249" s="26">
        <f>IF(56&lt;=$Q249,INDEX('BAZA PRAC'!$D$4:$D$61,$P249-4+56),"")</f>
        <v/>
      </c>
      <c r="BV249" s="26">
        <f>IF(57&lt;=$Q249,INDEX('BAZA PRAC'!$D$4:$D$61,$P249-4+57),"")</f>
        <v/>
      </c>
      <c r="BW249" s="26">
        <f>IF(58&lt;=$Q249,INDEX('BAZA PRAC'!$D$4:$D$61,$P249-4+58),"")</f>
        <v/>
      </c>
      <c r="BX249" s="20" t="n"/>
      <c r="BY249" s="20" t="n"/>
    </row>
    <row r="250">
      <c r="A250" s="27">
        <f>IF($D250="","",COUNTA($D$11:$D250))</f>
        <v/>
      </c>
      <c r="B250" s="27">
        <f>IF($BX250&lt;&gt;"",$BX250,IF($D250="","",IFERROR(INDEX('BAZA PRAC'!$A$4:$A$61,MATCH($D250,'BAZA PRAC'!$D$4:$D$61,0)),"")))</f>
        <v/>
      </c>
      <c r="C250" s="20" t="n"/>
      <c r="D250" s="21" t="n"/>
      <c r="E250" s="27">
        <f>IF($BY250&lt;&gt;"",$BY250,IF($D250="","",IFERROR(INDEX('BAZA PRAC'!$E$4:$E$61,MATCH($D250,'BAZA PRAC'!$D$4:$D$61,0)),"")))</f>
        <v/>
      </c>
      <c r="F250" s="22" t="n"/>
      <c r="G250" s="23" t="n"/>
      <c r="H250" s="23" t="n"/>
      <c r="I250" s="23" t="n"/>
      <c r="J250" s="28">
        <f>IF($D250="","",N(G250)+N(H250)+N(I250))</f>
        <v/>
      </c>
      <c r="K250" s="28">
        <f>IF($D250="","",N(F250)*J250)</f>
        <v/>
      </c>
      <c r="L250" s="25" t="n"/>
      <c r="M250" s="28">
        <f>IF($D250="","",K250*(1-N(L250)))</f>
        <v/>
      </c>
      <c r="N250" s="21" t="n"/>
      <c r="P250" s="26">
        <f>IFERROR(VLOOKUP($C250,USTAWIENIA!$E$2:$H$8,3,FALSE),4)</f>
        <v/>
      </c>
      <c r="Q250" s="26">
        <f>IFERROR(VLOOKUP($C250,USTAWIENIA!$E$2:$H$8,4,FALSE),58)</f>
        <v/>
      </c>
      <c r="R250" s="26">
        <f>IF(1&lt;=$Q250,INDEX('BAZA PRAC'!$D$4:$D$61,$P250-4+1),"")</f>
        <v/>
      </c>
      <c r="S250" s="26">
        <f>IF(2&lt;=$Q250,INDEX('BAZA PRAC'!$D$4:$D$61,$P250-4+2),"")</f>
        <v/>
      </c>
      <c r="T250" s="26">
        <f>IF(3&lt;=$Q250,INDEX('BAZA PRAC'!$D$4:$D$61,$P250-4+3),"")</f>
        <v/>
      </c>
      <c r="U250" s="26">
        <f>IF(4&lt;=$Q250,INDEX('BAZA PRAC'!$D$4:$D$61,$P250-4+4),"")</f>
        <v/>
      </c>
      <c r="V250" s="26">
        <f>IF(5&lt;=$Q250,INDEX('BAZA PRAC'!$D$4:$D$61,$P250-4+5),"")</f>
        <v/>
      </c>
      <c r="W250" s="26">
        <f>IF(6&lt;=$Q250,INDEX('BAZA PRAC'!$D$4:$D$61,$P250-4+6),"")</f>
        <v/>
      </c>
      <c r="X250" s="26">
        <f>IF(7&lt;=$Q250,INDEX('BAZA PRAC'!$D$4:$D$61,$P250-4+7),"")</f>
        <v/>
      </c>
      <c r="Y250" s="26">
        <f>IF(8&lt;=$Q250,INDEX('BAZA PRAC'!$D$4:$D$61,$P250-4+8),"")</f>
        <v/>
      </c>
      <c r="Z250" s="26">
        <f>IF(9&lt;=$Q250,INDEX('BAZA PRAC'!$D$4:$D$61,$P250-4+9),"")</f>
        <v/>
      </c>
      <c r="AA250" s="26">
        <f>IF(10&lt;=$Q250,INDEX('BAZA PRAC'!$D$4:$D$61,$P250-4+10),"")</f>
        <v/>
      </c>
      <c r="AB250" s="26">
        <f>IF(11&lt;=$Q250,INDEX('BAZA PRAC'!$D$4:$D$61,$P250-4+11),"")</f>
        <v/>
      </c>
      <c r="AC250" s="26">
        <f>IF(12&lt;=$Q250,INDEX('BAZA PRAC'!$D$4:$D$61,$P250-4+12),"")</f>
        <v/>
      </c>
      <c r="AD250" s="26">
        <f>IF(13&lt;=$Q250,INDEX('BAZA PRAC'!$D$4:$D$61,$P250-4+13),"")</f>
        <v/>
      </c>
      <c r="AE250" s="26">
        <f>IF(14&lt;=$Q250,INDEX('BAZA PRAC'!$D$4:$D$61,$P250-4+14),"")</f>
        <v/>
      </c>
      <c r="AF250" s="26">
        <f>IF(15&lt;=$Q250,INDEX('BAZA PRAC'!$D$4:$D$61,$P250-4+15),"")</f>
        <v/>
      </c>
      <c r="AG250" s="26">
        <f>IF(16&lt;=$Q250,INDEX('BAZA PRAC'!$D$4:$D$61,$P250-4+16),"")</f>
        <v/>
      </c>
      <c r="AH250" s="26">
        <f>IF(17&lt;=$Q250,INDEX('BAZA PRAC'!$D$4:$D$61,$P250-4+17),"")</f>
        <v/>
      </c>
      <c r="AI250" s="26">
        <f>IF(18&lt;=$Q250,INDEX('BAZA PRAC'!$D$4:$D$61,$P250-4+18),"")</f>
        <v/>
      </c>
      <c r="AJ250" s="26">
        <f>IF(19&lt;=$Q250,INDEX('BAZA PRAC'!$D$4:$D$61,$P250-4+19),"")</f>
        <v/>
      </c>
      <c r="AK250" s="26">
        <f>IF(20&lt;=$Q250,INDEX('BAZA PRAC'!$D$4:$D$61,$P250-4+20),"")</f>
        <v/>
      </c>
      <c r="AL250" s="26">
        <f>IF(21&lt;=$Q250,INDEX('BAZA PRAC'!$D$4:$D$61,$P250-4+21),"")</f>
        <v/>
      </c>
      <c r="AM250" s="26">
        <f>IF(22&lt;=$Q250,INDEX('BAZA PRAC'!$D$4:$D$61,$P250-4+22),"")</f>
        <v/>
      </c>
      <c r="AN250" s="26">
        <f>IF(23&lt;=$Q250,INDEX('BAZA PRAC'!$D$4:$D$61,$P250-4+23),"")</f>
        <v/>
      </c>
      <c r="AO250" s="26">
        <f>IF(24&lt;=$Q250,INDEX('BAZA PRAC'!$D$4:$D$61,$P250-4+24),"")</f>
        <v/>
      </c>
      <c r="AP250" s="26">
        <f>IF(25&lt;=$Q250,INDEX('BAZA PRAC'!$D$4:$D$61,$P250-4+25),"")</f>
        <v/>
      </c>
      <c r="AQ250" s="26">
        <f>IF(26&lt;=$Q250,INDEX('BAZA PRAC'!$D$4:$D$61,$P250-4+26),"")</f>
        <v/>
      </c>
      <c r="AR250" s="26">
        <f>IF(27&lt;=$Q250,INDEX('BAZA PRAC'!$D$4:$D$61,$P250-4+27),"")</f>
        <v/>
      </c>
      <c r="AS250" s="26">
        <f>IF(28&lt;=$Q250,INDEX('BAZA PRAC'!$D$4:$D$61,$P250-4+28),"")</f>
        <v/>
      </c>
      <c r="AT250" s="26">
        <f>IF(29&lt;=$Q250,INDEX('BAZA PRAC'!$D$4:$D$61,$P250-4+29),"")</f>
        <v/>
      </c>
      <c r="AU250" s="26">
        <f>IF(30&lt;=$Q250,INDEX('BAZA PRAC'!$D$4:$D$61,$P250-4+30),"")</f>
        <v/>
      </c>
      <c r="AV250" s="26">
        <f>IF(31&lt;=$Q250,INDEX('BAZA PRAC'!$D$4:$D$61,$P250-4+31),"")</f>
        <v/>
      </c>
      <c r="AW250" s="26">
        <f>IF(32&lt;=$Q250,INDEX('BAZA PRAC'!$D$4:$D$61,$P250-4+32),"")</f>
        <v/>
      </c>
      <c r="AX250" s="26">
        <f>IF(33&lt;=$Q250,INDEX('BAZA PRAC'!$D$4:$D$61,$P250-4+33),"")</f>
        <v/>
      </c>
      <c r="AY250" s="26">
        <f>IF(34&lt;=$Q250,INDEX('BAZA PRAC'!$D$4:$D$61,$P250-4+34),"")</f>
        <v/>
      </c>
      <c r="AZ250" s="26">
        <f>IF(35&lt;=$Q250,INDEX('BAZA PRAC'!$D$4:$D$61,$P250-4+35),"")</f>
        <v/>
      </c>
      <c r="BA250" s="26">
        <f>IF(36&lt;=$Q250,INDEX('BAZA PRAC'!$D$4:$D$61,$P250-4+36),"")</f>
        <v/>
      </c>
      <c r="BB250" s="26">
        <f>IF(37&lt;=$Q250,INDEX('BAZA PRAC'!$D$4:$D$61,$P250-4+37),"")</f>
        <v/>
      </c>
      <c r="BC250" s="26">
        <f>IF(38&lt;=$Q250,INDEX('BAZA PRAC'!$D$4:$D$61,$P250-4+38),"")</f>
        <v/>
      </c>
      <c r="BD250" s="26">
        <f>IF(39&lt;=$Q250,INDEX('BAZA PRAC'!$D$4:$D$61,$P250-4+39),"")</f>
        <v/>
      </c>
      <c r="BE250" s="26">
        <f>IF(40&lt;=$Q250,INDEX('BAZA PRAC'!$D$4:$D$61,$P250-4+40),"")</f>
        <v/>
      </c>
      <c r="BF250" s="26">
        <f>IF(41&lt;=$Q250,INDEX('BAZA PRAC'!$D$4:$D$61,$P250-4+41),"")</f>
        <v/>
      </c>
      <c r="BG250" s="26">
        <f>IF(42&lt;=$Q250,INDEX('BAZA PRAC'!$D$4:$D$61,$P250-4+42),"")</f>
        <v/>
      </c>
      <c r="BH250" s="26">
        <f>IF(43&lt;=$Q250,INDEX('BAZA PRAC'!$D$4:$D$61,$P250-4+43),"")</f>
        <v/>
      </c>
      <c r="BI250" s="26">
        <f>IF(44&lt;=$Q250,INDEX('BAZA PRAC'!$D$4:$D$61,$P250-4+44),"")</f>
        <v/>
      </c>
      <c r="BJ250" s="26">
        <f>IF(45&lt;=$Q250,INDEX('BAZA PRAC'!$D$4:$D$61,$P250-4+45),"")</f>
        <v/>
      </c>
      <c r="BK250" s="26">
        <f>IF(46&lt;=$Q250,INDEX('BAZA PRAC'!$D$4:$D$61,$P250-4+46),"")</f>
        <v/>
      </c>
      <c r="BL250" s="26">
        <f>IF(47&lt;=$Q250,INDEX('BAZA PRAC'!$D$4:$D$61,$P250-4+47),"")</f>
        <v/>
      </c>
      <c r="BM250" s="26">
        <f>IF(48&lt;=$Q250,INDEX('BAZA PRAC'!$D$4:$D$61,$P250-4+48),"")</f>
        <v/>
      </c>
      <c r="BN250" s="26">
        <f>IF(49&lt;=$Q250,INDEX('BAZA PRAC'!$D$4:$D$61,$P250-4+49),"")</f>
        <v/>
      </c>
      <c r="BO250" s="26">
        <f>IF(50&lt;=$Q250,INDEX('BAZA PRAC'!$D$4:$D$61,$P250-4+50),"")</f>
        <v/>
      </c>
      <c r="BP250" s="26">
        <f>IF(51&lt;=$Q250,INDEX('BAZA PRAC'!$D$4:$D$61,$P250-4+51),"")</f>
        <v/>
      </c>
      <c r="BQ250" s="26">
        <f>IF(52&lt;=$Q250,INDEX('BAZA PRAC'!$D$4:$D$61,$P250-4+52),"")</f>
        <v/>
      </c>
      <c r="BR250" s="26">
        <f>IF(53&lt;=$Q250,INDEX('BAZA PRAC'!$D$4:$D$61,$P250-4+53),"")</f>
        <v/>
      </c>
      <c r="BS250" s="26">
        <f>IF(54&lt;=$Q250,INDEX('BAZA PRAC'!$D$4:$D$61,$P250-4+54),"")</f>
        <v/>
      </c>
      <c r="BT250" s="26">
        <f>IF(55&lt;=$Q250,INDEX('BAZA PRAC'!$D$4:$D$61,$P250-4+55),"")</f>
        <v/>
      </c>
      <c r="BU250" s="26">
        <f>IF(56&lt;=$Q250,INDEX('BAZA PRAC'!$D$4:$D$61,$P250-4+56),"")</f>
        <v/>
      </c>
      <c r="BV250" s="26">
        <f>IF(57&lt;=$Q250,INDEX('BAZA PRAC'!$D$4:$D$61,$P250-4+57),"")</f>
        <v/>
      </c>
      <c r="BW250" s="26">
        <f>IF(58&lt;=$Q250,INDEX('BAZA PRAC'!$D$4:$D$61,$P250-4+58),"")</f>
        <v/>
      </c>
      <c r="BX250" s="20" t="n"/>
      <c r="BY250" s="20" t="n"/>
    </row>
    <row r="251">
      <c r="A251" s="19">
        <f>IF($D251="","",COUNTA($D$11:$D251))</f>
        <v/>
      </c>
      <c r="B251" s="19">
        <f>IF($BX251&lt;&gt;"",$BX251,IF($D251="","",IFERROR(INDEX('BAZA PRAC'!$A$4:$A$61,MATCH($D251,'BAZA PRAC'!$D$4:$D$61,0)),"")))</f>
        <v/>
      </c>
      <c r="C251" s="20" t="n"/>
      <c r="D251" s="21" t="n"/>
      <c r="E251" s="19">
        <f>IF($BY251&lt;&gt;"",$BY251,IF($D251="","",IFERROR(INDEX('BAZA PRAC'!$E$4:$E$61,MATCH($D251,'BAZA PRAC'!$D$4:$D$61,0)),"")))</f>
        <v/>
      </c>
      <c r="F251" s="22" t="n"/>
      <c r="G251" s="23" t="n"/>
      <c r="H251" s="23" t="n"/>
      <c r="I251" s="23" t="n"/>
      <c r="J251" s="24">
        <f>IF($D251="","",N(G251)+N(H251)+N(I251))</f>
        <v/>
      </c>
      <c r="K251" s="24">
        <f>IF($D251="","",N(F251)*J251)</f>
        <v/>
      </c>
      <c r="L251" s="25" t="n"/>
      <c r="M251" s="24">
        <f>IF($D251="","",K251*(1-N(L251)))</f>
        <v/>
      </c>
      <c r="N251" s="21" t="n"/>
      <c r="P251" s="26">
        <f>IFERROR(VLOOKUP($C251,USTAWIENIA!$E$2:$H$8,3,FALSE),4)</f>
        <v/>
      </c>
      <c r="Q251" s="26">
        <f>IFERROR(VLOOKUP($C251,USTAWIENIA!$E$2:$H$8,4,FALSE),58)</f>
        <v/>
      </c>
      <c r="R251" s="26">
        <f>IF(1&lt;=$Q251,INDEX('BAZA PRAC'!$D$4:$D$61,$P251-4+1),"")</f>
        <v/>
      </c>
      <c r="S251" s="26">
        <f>IF(2&lt;=$Q251,INDEX('BAZA PRAC'!$D$4:$D$61,$P251-4+2),"")</f>
        <v/>
      </c>
      <c r="T251" s="26">
        <f>IF(3&lt;=$Q251,INDEX('BAZA PRAC'!$D$4:$D$61,$P251-4+3),"")</f>
        <v/>
      </c>
      <c r="U251" s="26">
        <f>IF(4&lt;=$Q251,INDEX('BAZA PRAC'!$D$4:$D$61,$P251-4+4),"")</f>
        <v/>
      </c>
      <c r="V251" s="26">
        <f>IF(5&lt;=$Q251,INDEX('BAZA PRAC'!$D$4:$D$61,$P251-4+5),"")</f>
        <v/>
      </c>
      <c r="W251" s="26">
        <f>IF(6&lt;=$Q251,INDEX('BAZA PRAC'!$D$4:$D$61,$P251-4+6),"")</f>
        <v/>
      </c>
      <c r="X251" s="26">
        <f>IF(7&lt;=$Q251,INDEX('BAZA PRAC'!$D$4:$D$61,$P251-4+7),"")</f>
        <v/>
      </c>
      <c r="Y251" s="26">
        <f>IF(8&lt;=$Q251,INDEX('BAZA PRAC'!$D$4:$D$61,$P251-4+8),"")</f>
        <v/>
      </c>
      <c r="Z251" s="26">
        <f>IF(9&lt;=$Q251,INDEX('BAZA PRAC'!$D$4:$D$61,$P251-4+9),"")</f>
        <v/>
      </c>
      <c r="AA251" s="26">
        <f>IF(10&lt;=$Q251,INDEX('BAZA PRAC'!$D$4:$D$61,$P251-4+10),"")</f>
        <v/>
      </c>
      <c r="AB251" s="26">
        <f>IF(11&lt;=$Q251,INDEX('BAZA PRAC'!$D$4:$D$61,$P251-4+11),"")</f>
        <v/>
      </c>
      <c r="AC251" s="26">
        <f>IF(12&lt;=$Q251,INDEX('BAZA PRAC'!$D$4:$D$61,$P251-4+12),"")</f>
        <v/>
      </c>
      <c r="AD251" s="26">
        <f>IF(13&lt;=$Q251,INDEX('BAZA PRAC'!$D$4:$D$61,$P251-4+13),"")</f>
        <v/>
      </c>
      <c r="AE251" s="26">
        <f>IF(14&lt;=$Q251,INDEX('BAZA PRAC'!$D$4:$D$61,$P251-4+14),"")</f>
        <v/>
      </c>
      <c r="AF251" s="26">
        <f>IF(15&lt;=$Q251,INDEX('BAZA PRAC'!$D$4:$D$61,$P251-4+15),"")</f>
        <v/>
      </c>
      <c r="AG251" s="26">
        <f>IF(16&lt;=$Q251,INDEX('BAZA PRAC'!$D$4:$D$61,$P251-4+16),"")</f>
        <v/>
      </c>
      <c r="AH251" s="26">
        <f>IF(17&lt;=$Q251,INDEX('BAZA PRAC'!$D$4:$D$61,$P251-4+17),"")</f>
        <v/>
      </c>
      <c r="AI251" s="26">
        <f>IF(18&lt;=$Q251,INDEX('BAZA PRAC'!$D$4:$D$61,$P251-4+18),"")</f>
        <v/>
      </c>
      <c r="AJ251" s="26">
        <f>IF(19&lt;=$Q251,INDEX('BAZA PRAC'!$D$4:$D$61,$P251-4+19),"")</f>
        <v/>
      </c>
      <c r="AK251" s="26">
        <f>IF(20&lt;=$Q251,INDEX('BAZA PRAC'!$D$4:$D$61,$P251-4+20),"")</f>
        <v/>
      </c>
      <c r="AL251" s="26">
        <f>IF(21&lt;=$Q251,INDEX('BAZA PRAC'!$D$4:$D$61,$P251-4+21),"")</f>
        <v/>
      </c>
      <c r="AM251" s="26">
        <f>IF(22&lt;=$Q251,INDEX('BAZA PRAC'!$D$4:$D$61,$P251-4+22),"")</f>
        <v/>
      </c>
      <c r="AN251" s="26">
        <f>IF(23&lt;=$Q251,INDEX('BAZA PRAC'!$D$4:$D$61,$P251-4+23),"")</f>
        <v/>
      </c>
      <c r="AO251" s="26">
        <f>IF(24&lt;=$Q251,INDEX('BAZA PRAC'!$D$4:$D$61,$P251-4+24),"")</f>
        <v/>
      </c>
      <c r="AP251" s="26">
        <f>IF(25&lt;=$Q251,INDEX('BAZA PRAC'!$D$4:$D$61,$P251-4+25),"")</f>
        <v/>
      </c>
      <c r="AQ251" s="26">
        <f>IF(26&lt;=$Q251,INDEX('BAZA PRAC'!$D$4:$D$61,$P251-4+26),"")</f>
        <v/>
      </c>
      <c r="AR251" s="26">
        <f>IF(27&lt;=$Q251,INDEX('BAZA PRAC'!$D$4:$D$61,$P251-4+27),"")</f>
        <v/>
      </c>
      <c r="AS251" s="26">
        <f>IF(28&lt;=$Q251,INDEX('BAZA PRAC'!$D$4:$D$61,$P251-4+28),"")</f>
        <v/>
      </c>
      <c r="AT251" s="26">
        <f>IF(29&lt;=$Q251,INDEX('BAZA PRAC'!$D$4:$D$61,$P251-4+29),"")</f>
        <v/>
      </c>
      <c r="AU251" s="26">
        <f>IF(30&lt;=$Q251,INDEX('BAZA PRAC'!$D$4:$D$61,$P251-4+30),"")</f>
        <v/>
      </c>
      <c r="AV251" s="26">
        <f>IF(31&lt;=$Q251,INDEX('BAZA PRAC'!$D$4:$D$61,$P251-4+31),"")</f>
        <v/>
      </c>
      <c r="AW251" s="26">
        <f>IF(32&lt;=$Q251,INDEX('BAZA PRAC'!$D$4:$D$61,$P251-4+32),"")</f>
        <v/>
      </c>
      <c r="AX251" s="26">
        <f>IF(33&lt;=$Q251,INDEX('BAZA PRAC'!$D$4:$D$61,$P251-4+33),"")</f>
        <v/>
      </c>
      <c r="AY251" s="26">
        <f>IF(34&lt;=$Q251,INDEX('BAZA PRAC'!$D$4:$D$61,$P251-4+34),"")</f>
        <v/>
      </c>
      <c r="AZ251" s="26">
        <f>IF(35&lt;=$Q251,INDEX('BAZA PRAC'!$D$4:$D$61,$P251-4+35),"")</f>
        <v/>
      </c>
      <c r="BA251" s="26">
        <f>IF(36&lt;=$Q251,INDEX('BAZA PRAC'!$D$4:$D$61,$P251-4+36),"")</f>
        <v/>
      </c>
      <c r="BB251" s="26">
        <f>IF(37&lt;=$Q251,INDEX('BAZA PRAC'!$D$4:$D$61,$P251-4+37),"")</f>
        <v/>
      </c>
      <c r="BC251" s="26">
        <f>IF(38&lt;=$Q251,INDEX('BAZA PRAC'!$D$4:$D$61,$P251-4+38),"")</f>
        <v/>
      </c>
      <c r="BD251" s="26">
        <f>IF(39&lt;=$Q251,INDEX('BAZA PRAC'!$D$4:$D$61,$P251-4+39),"")</f>
        <v/>
      </c>
      <c r="BE251" s="26">
        <f>IF(40&lt;=$Q251,INDEX('BAZA PRAC'!$D$4:$D$61,$P251-4+40),"")</f>
        <v/>
      </c>
      <c r="BF251" s="26">
        <f>IF(41&lt;=$Q251,INDEX('BAZA PRAC'!$D$4:$D$61,$P251-4+41),"")</f>
        <v/>
      </c>
      <c r="BG251" s="26">
        <f>IF(42&lt;=$Q251,INDEX('BAZA PRAC'!$D$4:$D$61,$P251-4+42),"")</f>
        <v/>
      </c>
      <c r="BH251" s="26">
        <f>IF(43&lt;=$Q251,INDEX('BAZA PRAC'!$D$4:$D$61,$P251-4+43),"")</f>
        <v/>
      </c>
      <c r="BI251" s="26">
        <f>IF(44&lt;=$Q251,INDEX('BAZA PRAC'!$D$4:$D$61,$P251-4+44),"")</f>
        <v/>
      </c>
      <c r="BJ251" s="26">
        <f>IF(45&lt;=$Q251,INDEX('BAZA PRAC'!$D$4:$D$61,$P251-4+45),"")</f>
        <v/>
      </c>
      <c r="BK251" s="26">
        <f>IF(46&lt;=$Q251,INDEX('BAZA PRAC'!$D$4:$D$61,$P251-4+46),"")</f>
        <v/>
      </c>
      <c r="BL251" s="26">
        <f>IF(47&lt;=$Q251,INDEX('BAZA PRAC'!$D$4:$D$61,$P251-4+47),"")</f>
        <v/>
      </c>
      <c r="BM251" s="26">
        <f>IF(48&lt;=$Q251,INDEX('BAZA PRAC'!$D$4:$D$61,$P251-4+48),"")</f>
        <v/>
      </c>
      <c r="BN251" s="26">
        <f>IF(49&lt;=$Q251,INDEX('BAZA PRAC'!$D$4:$D$61,$P251-4+49),"")</f>
        <v/>
      </c>
      <c r="BO251" s="26">
        <f>IF(50&lt;=$Q251,INDEX('BAZA PRAC'!$D$4:$D$61,$P251-4+50),"")</f>
        <v/>
      </c>
      <c r="BP251" s="26">
        <f>IF(51&lt;=$Q251,INDEX('BAZA PRAC'!$D$4:$D$61,$P251-4+51),"")</f>
        <v/>
      </c>
      <c r="BQ251" s="26">
        <f>IF(52&lt;=$Q251,INDEX('BAZA PRAC'!$D$4:$D$61,$P251-4+52),"")</f>
        <v/>
      </c>
      <c r="BR251" s="26">
        <f>IF(53&lt;=$Q251,INDEX('BAZA PRAC'!$D$4:$D$61,$P251-4+53),"")</f>
        <v/>
      </c>
      <c r="BS251" s="26">
        <f>IF(54&lt;=$Q251,INDEX('BAZA PRAC'!$D$4:$D$61,$P251-4+54),"")</f>
        <v/>
      </c>
      <c r="BT251" s="26">
        <f>IF(55&lt;=$Q251,INDEX('BAZA PRAC'!$D$4:$D$61,$P251-4+55),"")</f>
        <v/>
      </c>
      <c r="BU251" s="26">
        <f>IF(56&lt;=$Q251,INDEX('BAZA PRAC'!$D$4:$D$61,$P251-4+56),"")</f>
        <v/>
      </c>
      <c r="BV251" s="26">
        <f>IF(57&lt;=$Q251,INDEX('BAZA PRAC'!$D$4:$D$61,$P251-4+57),"")</f>
        <v/>
      </c>
      <c r="BW251" s="26">
        <f>IF(58&lt;=$Q251,INDEX('BAZA PRAC'!$D$4:$D$61,$P251-4+58),"")</f>
        <v/>
      </c>
      <c r="BX251" s="20" t="n"/>
      <c r="BY251" s="20" t="n"/>
    </row>
    <row r="252">
      <c r="A252" s="27">
        <f>IF($D252="","",COUNTA($D$11:$D252))</f>
        <v/>
      </c>
      <c r="B252" s="27">
        <f>IF($BX252&lt;&gt;"",$BX252,IF($D252="","",IFERROR(INDEX('BAZA PRAC'!$A$4:$A$61,MATCH($D252,'BAZA PRAC'!$D$4:$D$61,0)),"")))</f>
        <v/>
      </c>
      <c r="C252" s="20" t="n"/>
      <c r="D252" s="21" t="n"/>
      <c r="E252" s="27">
        <f>IF($BY252&lt;&gt;"",$BY252,IF($D252="","",IFERROR(INDEX('BAZA PRAC'!$E$4:$E$61,MATCH($D252,'BAZA PRAC'!$D$4:$D$61,0)),"")))</f>
        <v/>
      </c>
      <c r="F252" s="22" t="n"/>
      <c r="G252" s="23" t="n"/>
      <c r="H252" s="23" t="n"/>
      <c r="I252" s="23" t="n"/>
      <c r="J252" s="28">
        <f>IF($D252="","",N(G252)+N(H252)+N(I252))</f>
        <v/>
      </c>
      <c r="K252" s="28">
        <f>IF($D252="","",N(F252)*J252)</f>
        <v/>
      </c>
      <c r="L252" s="25" t="n"/>
      <c r="M252" s="28">
        <f>IF($D252="","",K252*(1-N(L252)))</f>
        <v/>
      </c>
      <c r="N252" s="21" t="n"/>
      <c r="P252" s="26">
        <f>IFERROR(VLOOKUP($C252,USTAWIENIA!$E$2:$H$8,3,FALSE),4)</f>
        <v/>
      </c>
      <c r="Q252" s="26">
        <f>IFERROR(VLOOKUP($C252,USTAWIENIA!$E$2:$H$8,4,FALSE),58)</f>
        <v/>
      </c>
      <c r="R252" s="26">
        <f>IF(1&lt;=$Q252,INDEX('BAZA PRAC'!$D$4:$D$61,$P252-4+1),"")</f>
        <v/>
      </c>
      <c r="S252" s="26">
        <f>IF(2&lt;=$Q252,INDEX('BAZA PRAC'!$D$4:$D$61,$P252-4+2),"")</f>
        <v/>
      </c>
      <c r="T252" s="26">
        <f>IF(3&lt;=$Q252,INDEX('BAZA PRAC'!$D$4:$D$61,$P252-4+3),"")</f>
        <v/>
      </c>
      <c r="U252" s="26">
        <f>IF(4&lt;=$Q252,INDEX('BAZA PRAC'!$D$4:$D$61,$P252-4+4),"")</f>
        <v/>
      </c>
      <c r="V252" s="26">
        <f>IF(5&lt;=$Q252,INDEX('BAZA PRAC'!$D$4:$D$61,$P252-4+5),"")</f>
        <v/>
      </c>
      <c r="W252" s="26">
        <f>IF(6&lt;=$Q252,INDEX('BAZA PRAC'!$D$4:$D$61,$P252-4+6),"")</f>
        <v/>
      </c>
      <c r="X252" s="26">
        <f>IF(7&lt;=$Q252,INDEX('BAZA PRAC'!$D$4:$D$61,$P252-4+7),"")</f>
        <v/>
      </c>
      <c r="Y252" s="26">
        <f>IF(8&lt;=$Q252,INDEX('BAZA PRAC'!$D$4:$D$61,$P252-4+8),"")</f>
        <v/>
      </c>
      <c r="Z252" s="26">
        <f>IF(9&lt;=$Q252,INDEX('BAZA PRAC'!$D$4:$D$61,$P252-4+9),"")</f>
        <v/>
      </c>
      <c r="AA252" s="26">
        <f>IF(10&lt;=$Q252,INDEX('BAZA PRAC'!$D$4:$D$61,$P252-4+10),"")</f>
        <v/>
      </c>
      <c r="AB252" s="26">
        <f>IF(11&lt;=$Q252,INDEX('BAZA PRAC'!$D$4:$D$61,$P252-4+11),"")</f>
        <v/>
      </c>
      <c r="AC252" s="26">
        <f>IF(12&lt;=$Q252,INDEX('BAZA PRAC'!$D$4:$D$61,$P252-4+12),"")</f>
        <v/>
      </c>
      <c r="AD252" s="26">
        <f>IF(13&lt;=$Q252,INDEX('BAZA PRAC'!$D$4:$D$61,$P252-4+13),"")</f>
        <v/>
      </c>
      <c r="AE252" s="26">
        <f>IF(14&lt;=$Q252,INDEX('BAZA PRAC'!$D$4:$D$61,$P252-4+14),"")</f>
        <v/>
      </c>
      <c r="AF252" s="26">
        <f>IF(15&lt;=$Q252,INDEX('BAZA PRAC'!$D$4:$D$61,$P252-4+15),"")</f>
        <v/>
      </c>
      <c r="AG252" s="26">
        <f>IF(16&lt;=$Q252,INDEX('BAZA PRAC'!$D$4:$D$61,$P252-4+16),"")</f>
        <v/>
      </c>
      <c r="AH252" s="26">
        <f>IF(17&lt;=$Q252,INDEX('BAZA PRAC'!$D$4:$D$61,$P252-4+17),"")</f>
        <v/>
      </c>
      <c r="AI252" s="26">
        <f>IF(18&lt;=$Q252,INDEX('BAZA PRAC'!$D$4:$D$61,$P252-4+18),"")</f>
        <v/>
      </c>
      <c r="AJ252" s="26">
        <f>IF(19&lt;=$Q252,INDEX('BAZA PRAC'!$D$4:$D$61,$P252-4+19),"")</f>
        <v/>
      </c>
      <c r="AK252" s="26">
        <f>IF(20&lt;=$Q252,INDEX('BAZA PRAC'!$D$4:$D$61,$P252-4+20),"")</f>
        <v/>
      </c>
      <c r="AL252" s="26">
        <f>IF(21&lt;=$Q252,INDEX('BAZA PRAC'!$D$4:$D$61,$P252-4+21),"")</f>
        <v/>
      </c>
      <c r="AM252" s="26">
        <f>IF(22&lt;=$Q252,INDEX('BAZA PRAC'!$D$4:$D$61,$P252-4+22),"")</f>
        <v/>
      </c>
      <c r="AN252" s="26">
        <f>IF(23&lt;=$Q252,INDEX('BAZA PRAC'!$D$4:$D$61,$P252-4+23),"")</f>
        <v/>
      </c>
      <c r="AO252" s="26">
        <f>IF(24&lt;=$Q252,INDEX('BAZA PRAC'!$D$4:$D$61,$P252-4+24),"")</f>
        <v/>
      </c>
      <c r="AP252" s="26">
        <f>IF(25&lt;=$Q252,INDEX('BAZA PRAC'!$D$4:$D$61,$P252-4+25),"")</f>
        <v/>
      </c>
      <c r="AQ252" s="26">
        <f>IF(26&lt;=$Q252,INDEX('BAZA PRAC'!$D$4:$D$61,$P252-4+26),"")</f>
        <v/>
      </c>
      <c r="AR252" s="26">
        <f>IF(27&lt;=$Q252,INDEX('BAZA PRAC'!$D$4:$D$61,$P252-4+27),"")</f>
        <v/>
      </c>
      <c r="AS252" s="26">
        <f>IF(28&lt;=$Q252,INDEX('BAZA PRAC'!$D$4:$D$61,$P252-4+28),"")</f>
        <v/>
      </c>
      <c r="AT252" s="26">
        <f>IF(29&lt;=$Q252,INDEX('BAZA PRAC'!$D$4:$D$61,$P252-4+29),"")</f>
        <v/>
      </c>
      <c r="AU252" s="26">
        <f>IF(30&lt;=$Q252,INDEX('BAZA PRAC'!$D$4:$D$61,$P252-4+30),"")</f>
        <v/>
      </c>
      <c r="AV252" s="26">
        <f>IF(31&lt;=$Q252,INDEX('BAZA PRAC'!$D$4:$D$61,$P252-4+31),"")</f>
        <v/>
      </c>
      <c r="AW252" s="26">
        <f>IF(32&lt;=$Q252,INDEX('BAZA PRAC'!$D$4:$D$61,$P252-4+32),"")</f>
        <v/>
      </c>
      <c r="AX252" s="26">
        <f>IF(33&lt;=$Q252,INDEX('BAZA PRAC'!$D$4:$D$61,$P252-4+33),"")</f>
        <v/>
      </c>
      <c r="AY252" s="26">
        <f>IF(34&lt;=$Q252,INDEX('BAZA PRAC'!$D$4:$D$61,$P252-4+34),"")</f>
        <v/>
      </c>
      <c r="AZ252" s="26">
        <f>IF(35&lt;=$Q252,INDEX('BAZA PRAC'!$D$4:$D$61,$P252-4+35),"")</f>
        <v/>
      </c>
      <c r="BA252" s="26">
        <f>IF(36&lt;=$Q252,INDEX('BAZA PRAC'!$D$4:$D$61,$P252-4+36),"")</f>
        <v/>
      </c>
      <c r="BB252" s="26">
        <f>IF(37&lt;=$Q252,INDEX('BAZA PRAC'!$D$4:$D$61,$P252-4+37),"")</f>
        <v/>
      </c>
      <c r="BC252" s="26">
        <f>IF(38&lt;=$Q252,INDEX('BAZA PRAC'!$D$4:$D$61,$P252-4+38),"")</f>
        <v/>
      </c>
      <c r="BD252" s="26">
        <f>IF(39&lt;=$Q252,INDEX('BAZA PRAC'!$D$4:$D$61,$P252-4+39),"")</f>
        <v/>
      </c>
      <c r="BE252" s="26">
        <f>IF(40&lt;=$Q252,INDEX('BAZA PRAC'!$D$4:$D$61,$P252-4+40),"")</f>
        <v/>
      </c>
      <c r="BF252" s="26">
        <f>IF(41&lt;=$Q252,INDEX('BAZA PRAC'!$D$4:$D$61,$P252-4+41),"")</f>
        <v/>
      </c>
      <c r="BG252" s="26">
        <f>IF(42&lt;=$Q252,INDEX('BAZA PRAC'!$D$4:$D$61,$P252-4+42),"")</f>
        <v/>
      </c>
      <c r="BH252" s="26">
        <f>IF(43&lt;=$Q252,INDEX('BAZA PRAC'!$D$4:$D$61,$P252-4+43),"")</f>
        <v/>
      </c>
      <c r="BI252" s="26">
        <f>IF(44&lt;=$Q252,INDEX('BAZA PRAC'!$D$4:$D$61,$P252-4+44),"")</f>
        <v/>
      </c>
      <c r="BJ252" s="26">
        <f>IF(45&lt;=$Q252,INDEX('BAZA PRAC'!$D$4:$D$61,$P252-4+45),"")</f>
        <v/>
      </c>
      <c r="BK252" s="26">
        <f>IF(46&lt;=$Q252,INDEX('BAZA PRAC'!$D$4:$D$61,$P252-4+46),"")</f>
        <v/>
      </c>
      <c r="BL252" s="26">
        <f>IF(47&lt;=$Q252,INDEX('BAZA PRAC'!$D$4:$D$61,$P252-4+47),"")</f>
        <v/>
      </c>
      <c r="BM252" s="26">
        <f>IF(48&lt;=$Q252,INDEX('BAZA PRAC'!$D$4:$D$61,$P252-4+48),"")</f>
        <v/>
      </c>
      <c r="BN252" s="26">
        <f>IF(49&lt;=$Q252,INDEX('BAZA PRAC'!$D$4:$D$61,$P252-4+49),"")</f>
        <v/>
      </c>
      <c r="BO252" s="26">
        <f>IF(50&lt;=$Q252,INDEX('BAZA PRAC'!$D$4:$D$61,$P252-4+50),"")</f>
        <v/>
      </c>
      <c r="BP252" s="26">
        <f>IF(51&lt;=$Q252,INDEX('BAZA PRAC'!$D$4:$D$61,$P252-4+51),"")</f>
        <v/>
      </c>
      <c r="BQ252" s="26">
        <f>IF(52&lt;=$Q252,INDEX('BAZA PRAC'!$D$4:$D$61,$P252-4+52),"")</f>
        <v/>
      </c>
      <c r="BR252" s="26">
        <f>IF(53&lt;=$Q252,INDEX('BAZA PRAC'!$D$4:$D$61,$P252-4+53),"")</f>
        <v/>
      </c>
      <c r="BS252" s="26">
        <f>IF(54&lt;=$Q252,INDEX('BAZA PRAC'!$D$4:$D$61,$P252-4+54),"")</f>
        <v/>
      </c>
      <c r="BT252" s="26">
        <f>IF(55&lt;=$Q252,INDEX('BAZA PRAC'!$D$4:$D$61,$P252-4+55),"")</f>
        <v/>
      </c>
      <c r="BU252" s="26">
        <f>IF(56&lt;=$Q252,INDEX('BAZA PRAC'!$D$4:$D$61,$P252-4+56),"")</f>
        <v/>
      </c>
      <c r="BV252" s="26">
        <f>IF(57&lt;=$Q252,INDEX('BAZA PRAC'!$D$4:$D$61,$P252-4+57),"")</f>
        <v/>
      </c>
      <c r="BW252" s="26">
        <f>IF(58&lt;=$Q252,INDEX('BAZA PRAC'!$D$4:$D$61,$P252-4+58),"")</f>
        <v/>
      </c>
      <c r="BX252" s="20" t="n"/>
      <c r="BY252" s="20" t="n"/>
    </row>
    <row r="253">
      <c r="A253" s="19">
        <f>IF($D253="","",COUNTA($D$11:$D253))</f>
        <v/>
      </c>
      <c r="B253" s="19">
        <f>IF($BX253&lt;&gt;"",$BX253,IF($D253="","",IFERROR(INDEX('BAZA PRAC'!$A$4:$A$61,MATCH($D253,'BAZA PRAC'!$D$4:$D$61,0)),"")))</f>
        <v/>
      </c>
      <c r="C253" s="20" t="n"/>
      <c r="D253" s="21" t="n"/>
      <c r="E253" s="19">
        <f>IF($BY253&lt;&gt;"",$BY253,IF($D253="","",IFERROR(INDEX('BAZA PRAC'!$E$4:$E$61,MATCH($D253,'BAZA PRAC'!$D$4:$D$61,0)),"")))</f>
        <v/>
      </c>
      <c r="F253" s="22" t="n"/>
      <c r="G253" s="23" t="n"/>
      <c r="H253" s="23" t="n"/>
      <c r="I253" s="23" t="n"/>
      <c r="J253" s="24">
        <f>IF($D253="","",N(G253)+N(H253)+N(I253))</f>
        <v/>
      </c>
      <c r="K253" s="24">
        <f>IF($D253="","",N(F253)*J253)</f>
        <v/>
      </c>
      <c r="L253" s="25" t="n"/>
      <c r="M253" s="24">
        <f>IF($D253="","",K253*(1-N(L253)))</f>
        <v/>
      </c>
      <c r="N253" s="21" t="n"/>
      <c r="P253" s="26">
        <f>IFERROR(VLOOKUP($C253,USTAWIENIA!$E$2:$H$8,3,FALSE),4)</f>
        <v/>
      </c>
      <c r="Q253" s="26">
        <f>IFERROR(VLOOKUP($C253,USTAWIENIA!$E$2:$H$8,4,FALSE),58)</f>
        <v/>
      </c>
      <c r="R253" s="26">
        <f>IF(1&lt;=$Q253,INDEX('BAZA PRAC'!$D$4:$D$61,$P253-4+1),"")</f>
        <v/>
      </c>
      <c r="S253" s="26">
        <f>IF(2&lt;=$Q253,INDEX('BAZA PRAC'!$D$4:$D$61,$P253-4+2),"")</f>
        <v/>
      </c>
      <c r="T253" s="26">
        <f>IF(3&lt;=$Q253,INDEX('BAZA PRAC'!$D$4:$D$61,$P253-4+3),"")</f>
        <v/>
      </c>
      <c r="U253" s="26">
        <f>IF(4&lt;=$Q253,INDEX('BAZA PRAC'!$D$4:$D$61,$P253-4+4),"")</f>
        <v/>
      </c>
      <c r="V253" s="26">
        <f>IF(5&lt;=$Q253,INDEX('BAZA PRAC'!$D$4:$D$61,$P253-4+5),"")</f>
        <v/>
      </c>
      <c r="W253" s="26">
        <f>IF(6&lt;=$Q253,INDEX('BAZA PRAC'!$D$4:$D$61,$P253-4+6),"")</f>
        <v/>
      </c>
      <c r="X253" s="26">
        <f>IF(7&lt;=$Q253,INDEX('BAZA PRAC'!$D$4:$D$61,$P253-4+7),"")</f>
        <v/>
      </c>
      <c r="Y253" s="26">
        <f>IF(8&lt;=$Q253,INDEX('BAZA PRAC'!$D$4:$D$61,$P253-4+8),"")</f>
        <v/>
      </c>
      <c r="Z253" s="26">
        <f>IF(9&lt;=$Q253,INDEX('BAZA PRAC'!$D$4:$D$61,$P253-4+9),"")</f>
        <v/>
      </c>
      <c r="AA253" s="26">
        <f>IF(10&lt;=$Q253,INDEX('BAZA PRAC'!$D$4:$D$61,$P253-4+10),"")</f>
        <v/>
      </c>
      <c r="AB253" s="26">
        <f>IF(11&lt;=$Q253,INDEX('BAZA PRAC'!$D$4:$D$61,$P253-4+11),"")</f>
        <v/>
      </c>
      <c r="AC253" s="26">
        <f>IF(12&lt;=$Q253,INDEX('BAZA PRAC'!$D$4:$D$61,$P253-4+12),"")</f>
        <v/>
      </c>
      <c r="AD253" s="26">
        <f>IF(13&lt;=$Q253,INDEX('BAZA PRAC'!$D$4:$D$61,$P253-4+13),"")</f>
        <v/>
      </c>
      <c r="AE253" s="26">
        <f>IF(14&lt;=$Q253,INDEX('BAZA PRAC'!$D$4:$D$61,$P253-4+14),"")</f>
        <v/>
      </c>
      <c r="AF253" s="26">
        <f>IF(15&lt;=$Q253,INDEX('BAZA PRAC'!$D$4:$D$61,$P253-4+15),"")</f>
        <v/>
      </c>
      <c r="AG253" s="26">
        <f>IF(16&lt;=$Q253,INDEX('BAZA PRAC'!$D$4:$D$61,$P253-4+16),"")</f>
        <v/>
      </c>
      <c r="AH253" s="26">
        <f>IF(17&lt;=$Q253,INDEX('BAZA PRAC'!$D$4:$D$61,$P253-4+17),"")</f>
        <v/>
      </c>
      <c r="AI253" s="26">
        <f>IF(18&lt;=$Q253,INDEX('BAZA PRAC'!$D$4:$D$61,$P253-4+18),"")</f>
        <v/>
      </c>
      <c r="AJ253" s="26">
        <f>IF(19&lt;=$Q253,INDEX('BAZA PRAC'!$D$4:$D$61,$P253-4+19),"")</f>
        <v/>
      </c>
      <c r="AK253" s="26">
        <f>IF(20&lt;=$Q253,INDEX('BAZA PRAC'!$D$4:$D$61,$P253-4+20),"")</f>
        <v/>
      </c>
      <c r="AL253" s="26">
        <f>IF(21&lt;=$Q253,INDEX('BAZA PRAC'!$D$4:$D$61,$P253-4+21),"")</f>
        <v/>
      </c>
      <c r="AM253" s="26">
        <f>IF(22&lt;=$Q253,INDEX('BAZA PRAC'!$D$4:$D$61,$P253-4+22),"")</f>
        <v/>
      </c>
      <c r="AN253" s="26">
        <f>IF(23&lt;=$Q253,INDEX('BAZA PRAC'!$D$4:$D$61,$P253-4+23),"")</f>
        <v/>
      </c>
      <c r="AO253" s="26">
        <f>IF(24&lt;=$Q253,INDEX('BAZA PRAC'!$D$4:$D$61,$P253-4+24),"")</f>
        <v/>
      </c>
      <c r="AP253" s="26">
        <f>IF(25&lt;=$Q253,INDEX('BAZA PRAC'!$D$4:$D$61,$P253-4+25),"")</f>
        <v/>
      </c>
      <c r="AQ253" s="26">
        <f>IF(26&lt;=$Q253,INDEX('BAZA PRAC'!$D$4:$D$61,$P253-4+26),"")</f>
        <v/>
      </c>
      <c r="AR253" s="26">
        <f>IF(27&lt;=$Q253,INDEX('BAZA PRAC'!$D$4:$D$61,$P253-4+27),"")</f>
        <v/>
      </c>
      <c r="AS253" s="26">
        <f>IF(28&lt;=$Q253,INDEX('BAZA PRAC'!$D$4:$D$61,$P253-4+28),"")</f>
        <v/>
      </c>
      <c r="AT253" s="26">
        <f>IF(29&lt;=$Q253,INDEX('BAZA PRAC'!$D$4:$D$61,$P253-4+29),"")</f>
        <v/>
      </c>
      <c r="AU253" s="26">
        <f>IF(30&lt;=$Q253,INDEX('BAZA PRAC'!$D$4:$D$61,$P253-4+30),"")</f>
        <v/>
      </c>
      <c r="AV253" s="26">
        <f>IF(31&lt;=$Q253,INDEX('BAZA PRAC'!$D$4:$D$61,$P253-4+31),"")</f>
        <v/>
      </c>
      <c r="AW253" s="26">
        <f>IF(32&lt;=$Q253,INDEX('BAZA PRAC'!$D$4:$D$61,$P253-4+32),"")</f>
        <v/>
      </c>
      <c r="AX253" s="26">
        <f>IF(33&lt;=$Q253,INDEX('BAZA PRAC'!$D$4:$D$61,$P253-4+33),"")</f>
        <v/>
      </c>
      <c r="AY253" s="26">
        <f>IF(34&lt;=$Q253,INDEX('BAZA PRAC'!$D$4:$D$61,$P253-4+34),"")</f>
        <v/>
      </c>
      <c r="AZ253" s="26">
        <f>IF(35&lt;=$Q253,INDEX('BAZA PRAC'!$D$4:$D$61,$P253-4+35),"")</f>
        <v/>
      </c>
      <c r="BA253" s="26">
        <f>IF(36&lt;=$Q253,INDEX('BAZA PRAC'!$D$4:$D$61,$P253-4+36),"")</f>
        <v/>
      </c>
      <c r="BB253" s="26">
        <f>IF(37&lt;=$Q253,INDEX('BAZA PRAC'!$D$4:$D$61,$P253-4+37),"")</f>
        <v/>
      </c>
      <c r="BC253" s="26">
        <f>IF(38&lt;=$Q253,INDEX('BAZA PRAC'!$D$4:$D$61,$P253-4+38),"")</f>
        <v/>
      </c>
      <c r="BD253" s="26">
        <f>IF(39&lt;=$Q253,INDEX('BAZA PRAC'!$D$4:$D$61,$P253-4+39),"")</f>
        <v/>
      </c>
      <c r="BE253" s="26">
        <f>IF(40&lt;=$Q253,INDEX('BAZA PRAC'!$D$4:$D$61,$P253-4+40),"")</f>
        <v/>
      </c>
      <c r="BF253" s="26">
        <f>IF(41&lt;=$Q253,INDEX('BAZA PRAC'!$D$4:$D$61,$P253-4+41),"")</f>
        <v/>
      </c>
      <c r="BG253" s="26">
        <f>IF(42&lt;=$Q253,INDEX('BAZA PRAC'!$D$4:$D$61,$P253-4+42),"")</f>
        <v/>
      </c>
      <c r="BH253" s="26">
        <f>IF(43&lt;=$Q253,INDEX('BAZA PRAC'!$D$4:$D$61,$P253-4+43),"")</f>
        <v/>
      </c>
      <c r="BI253" s="26">
        <f>IF(44&lt;=$Q253,INDEX('BAZA PRAC'!$D$4:$D$61,$P253-4+44),"")</f>
        <v/>
      </c>
      <c r="BJ253" s="26">
        <f>IF(45&lt;=$Q253,INDEX('BAZA PRAC'!$D$4:$D$61,$P253-4+45),"")</f>
        <v/>
      </c>
      <c r="BK253" s="26">
        <f>IF(46&lt;=$Q253,INDEX('BAZA PRAC'!$D$4:$D$61,$P253-4+46),"")</f>
        <v/>
      </c>
      <c r="BL253" s="26">
        <f>IF(47&lt;=$Q253,INDEX('BAZA PRAC'!$D$4:$D$61,$P253-4+47),"")</f>
        <v/>
      </c>
      <c r="BM253" s="26">
        <f>IF(48&lt;=$Q253,INDEX('BAZA PRAC'!$D$4:$D$61,$P253-4+48),"")</f>
        <v/>
      </c>
      <c r="BN253" s="26">
        <f>IF(49&lt;=$Q253,INDEX('BAZA PRAC'!$D$4:$D$61,$P253-4+49),"")</f>
        <v/>
      </c>
      <c r="BO253" s="26">
        <f>IF(50&lt;=$Q253,INDEX('BAZA PRAC'!$D$4:$D$61,$P253-4+50),"")</f>
        <v/>
      </c>
      <c r="BP253" s="26">
        <f>IF(51&lt;=$Q253,INDEX('BAZA PRAC'!$D$4:$D$61,$P253-4+51),"")</f>
        <v/>
      </c>
      <c r="BQ253" s="26">
        <f>IF(52&lt;=$Q253,INDEX('BAZA PRAC'!$D$4:$D$61,$P253-4+52),"")</f>
        <v/>
      </c>
      <c r="BR253" s="26">
        <f>IF(53&lt;=$Q253,INDEX('BAZA PRAC'!$D$4:$D$61,$P253-4+53),"")</f>
        <v/>
      </c>
      <c r="BS253" s="26">
        <f>IF(54&lt;=$Q253,INDEX('BAZA PRAC'!$D$4:$D$61,$P253-4+54),"")</f>
        <v/>
      </c>
      <c r="BT253" s="26">
        <f>IF(55&lt;=$Q253,INDEX('BAZA PRAC'!$D$4:$D$61,$P253-4+55),"")</f>
        <v/>
      </c>
      <c r="BU253" s="26">
        <f>IF(56&lt;=$Q253,INDEX('BAZA PRAC'!$D$4:$D$61,$P253-4+56),"")</f>
        <v/>
      </c>
      <c r="BV253" s="26">
        <f>IF(57&lt;=$Q253,INDEX('BAZA PRAC'!$D$4:$D$61,$P253-4+57),"")</f>
        <v/>
      </c>
      <c r="BW253" s="26">
        <f>IF(58&lt;=$Q253,INDEX('BAZA PRAC'!$D$4:$D$61,$P253-4+58),"")</f>
        <v/>
      </c>
      <c r="BX253" s="20" t="n"/>
      <c r="BY253" s="20" t="n"/>
    </row>
    <row r="254">
      <c r="A254" s="27">
        <f>IF($D254="","",COUNTA($D$11:$D254))</f>
        <v/>
      </c>
      <c r="B254" s="27">
        <f>IF($BX254&lt;&gt;"",$BX254,IF($D254="","",IFERROR(INDEX('BAZA PRAC'!$A$4:$A$61,MATCH($D254,'BAZA PRAC'!$D$4:$D$61,0)),"")))</f>
        <v/>
      </c>
      <c r="C254" s="20" t="n"/>
      <c r="D254" s="21" t="n"/>
      <c r="E254" s="27">
        <f>IF($BY254&lt;&gt;"",$BY254,IF($D254="","",IFERROR(INDEX('BAZA PRAC'!$E$4:$E$61,MATCH($D254,'BAZA PRAC'!$D$4:$D$61,0)),"")))</f>
        <v/>
      </c>
      <c r="F254" s="22" t="n"/>
      <c r="G254" s="23" t="n"/>
      <c r="H254" s="23" t="n"/>
      <c r="I254" s="23" t="n"/>
      <c r="J254" s="28">
        <f>IF($D254="","",N(G254)+N(H254)+N(I254))</f>
        <v/>
      </c>
      <c r="K254" s="28">
        <f>IF($D254="","",N(F254)*J254)</f>
        <v/>
      </c>
      <c r="L254" s="25" t="n"/>
      <c r="M254" s="28">
        <f>IF($D254="","",K254*(1-N(L254)))</f>
        <v/>
      </c>
      <c r="N254" s="21" t="n"/>
      <c r="P254" s="26">
        <f>IFERROR(VLOOKUP($C254,USTAWIENIA!$E$2:$H$8,3,FALSE),4)</f>
        <v/>
      </c>
      <c r="Q254" s="26">
        <f>IFERROR(VLOOKUP($C254,USTAWIENIA!$E$2:$H$8,4,FALSE),58)</f>
        <v/>
      </c>
      <c r="R254" s="26">
        <f>IF(1&lt;=$Q254,INDEX('BAZA PRAC'!$D$4:$D$61,$P254-4+1),"")</f>
        <v/>
      </c>
      <c r="S254" s="26">
        <f>IF(2&lt;=$Q254,INDEX('BAZA PRAC'!$D$4:$D$61,$P254-4+2),"")</f>
        <v/>
      </c>
      <c r="T254" s="26">
        <f>IF(3&lt;=$Q254,INDEX('BAZA PRAC'!$D$4:$D$61,$P254-4+3),"")</f>
        <v/>
      </c>
      <c r="U254" s="26">
        <f>IF(4&lt;=$Q254,INDEX('BAZA PRAC'!$D$4:$D$61,$P254-4+4),"")</f>
        <v/>
      </c>
      <c r="V254" s="26">
        <f>IF(5&lt;=$Q254,INDEX('BAZA PRAC'!$D$4:$D$61,$P254-4+5),"")</f>
        <v/>
      </c>
      <c r="W254" s="26">
        <f>IF(6&lt;=$Q254,INDEX('BAZA PRAC'!$D$4:$D$61,$P254-4+6),"")</f>
        <v/>
      </c>
      <c r="X254" s="26">
        <f>IF(7&lt;=$Q254,INDEX('BAZA PRAC'!$D$4:$D$61,$P254-4+7),"")</f>
        <v/>
      </c>
      <c r="Y254" s="26">
        <f>IF(8&lt;=$Q254,INDEX('BAZA PRAC'!$D$4:$D$61,$P254-4+8),"")</f>
        <v/>
      </c>
      <c r="Z254" s="26">
        <f>IF(9&lt;=$Q254,INDEX('BAZA PRAC'!$D$4:$D$61,$P254-4+9),"")</f>
        <v/>
      </c>
      <c r="AA254" s="26">
        <f>IF(10&lt;=$Q254,INDEX('BAZA PRAC'!$D$4:$D$61,$P254-4+10),"")</f>
        <v/>
      </c>
      <c r="AB254" s="26">
        <f>IF(11&lt;=$Q254,INDEX('BAZA PRAC'!$D$4:$D$61,$P254-4+11),"")</f>
        <v/>
      </c>
      <c r="AC254" s="26">
        <f>IF(12&lt;=$Q254,INDEX('BAZA PRAC'!$D$4:$D$61,$P254-4+12),"")</f>
        <v/>
      </c>
      <c r="AD254" s="26">
        <f>IF(13&lt;=$Q254,INDEX('BAZA PRAC'!$D$4:$D$61,$P254-4+13),"")</f>
        <v/>
      </c>
      <c r="AE254" s="26">
        <f>IF(14&lt;=$Q254,INDEX('BAZA PRAC'!$D$4:$D$61,$P254-4+14),"")</f>
        <v/>
      </c>
      <c r="AF254" s="26">
        <f>IF(15&lt;=$Q254,INDEX('BAZA PRAC'!$D$4:$D$61,$P254-4+15),"")</f>
        <v/>
      </c>
      <c r="AG254" s="26">
        <f>IF(16&lt;=$Q254,INDEX('BAZA PRAC'!$D$4:$D$61,$P254-4+16),"")</f>
        <v/>
      </c>
      <c r="AH254" s="26">
        <f>IF(17&lt;=$Q254,INDEX('BAZA PRAC'!$D$4:$D$61,$P254-4+17),"")</f>
        <v/>
      </c>
      <c r="AI254" s="26">
        <f>IF(18&lt;=$Q254,INDEX('BAZA PRAC'!$D$4:$D$61,$P254-4+18),"")</f>
        <v/>
      </c>
      <c r="AJ254" s="26">
        <f>IF(19&lt;=$Q254,INDEX('BAZA PRAC'!$D$4:$D$61,$P254-4+19),"")</f>
        <v/>
      </c>
      <c r="AK254" s="26">
        <f>IF(20&lt;=$Q254,INDEX('BAZA PRAC'!$D$4:$D$61,$P254-4+20),"")</f>
        <v/>
      </c>
      <c r="AL254" s="26">
        <f>IF(21&lt;=$Q254,INDEX('BAZA PRAC'!$D$4:$D$61,$P254-4+21),"")</f>
        <v/>
      </c>
      <c r="AM254" s="26">
        <f>IF(22&lt;=$Q254,INDEX('BAZA PRAC'!$D$4:$D$61,$P254-4+22),"")</f>
        <v/>
      </c>
      <c r="AN254" s="26">
        <f>IF(23&lt;=$Q254,INDEX('BAZA PRAC'!$D$4:$D$61,$P254-4+23),"")</f>
        <v/>
      </c>
      <c r="AO254" s="26">
        <f>IF(24&lt;=$Q254,INDEX('BAZA PRAC'!$D$4:$D$61,$P254-4+24),"")</f>
        <v/>
      </c>
      <c r="AP254" s="26">
        <f>IF(25&lt;=$Q254,INDEX('BAZA PRAC'!$D$4:$D$61,$P254-4+25),"")</f>
        <v/>
      </c>
      <c r="AQ254" s="26">
        <f>IF(26&lt;=$Q254,INDEX('BAZA PRAC'!$D$4:$D$61,$P254-4+26),"")</f>
        <v/>
      </c>
      <c r="AR254" s="26">
        <f>IF(27&lt;=$Q254,INDEX('BAZA PRAC'!$D$4:$D$61,$P254-4+27),"")</f>
        <v/>
      </c>
      <c r="AS254" s="26">
        <f>IF(28&lt;=$Q254,INDEX('BAZA PRAC'!$D$4:$D$61,$P254-4+28),"")</f>
        <v/>
      </c>
      <c r="AT254" s="26">
        <f>IF(29&lt;=$Q254,INDEX('BAZA PRAC'!$D$4:$D$61,$P254-4+29),"")</f>
        <v/>
      </c>
      <c r="AU254" s="26">
        <f>IF(30&lt;=$Q254,INDEX('BAZA PRAC'!$D$4:$D$61,$P254-4+30),"")</f>
        <v/>
      </c>
      <c r="AV254" s="26">
        <f>IF(31&lt;=$Q254,INDEX('BAZA PRAC'!$D$4:$D$61,$P254-4+31),"")</f>
        <v/>
      </c>
      <c r="AW254" s="26">
        <f>IF(32&lt;=$Q254,INDEX('BAZA PRAC'!$D$4:$D$61,$P254-4+32),"")</f>
        <v/>
      </c>
      <c r="AX254" s="26">
        <f>IF(33&lt;=$Q254,INDEX('BAZA PRAC'!$D$4:$D$61,$P254-4+33),"")</f>
        <v/>
      </c>
      <c r="AY254" s="26">
        <f>IF(34&lt;=$Q254,INDEX('BAZA PRAC'!$D$4:$D$61,$P254-4+34),"")</f>
        <v/>
      </c>
      <c r="AZ254" s="26">
        <f>IF(35&lt;=$Q254,INDEX('BAZA PRAC'!$D$4:$D$61,$P254-4+35),"")</f>
        <v/>
      </c>
      <c r="BA254" s="26">
        <f>IF(36&lt;=$Q254,INDEX('BAZA PRAC'!$D$4:$D$61,$P254-4+36),"")</f>
        <v/>
      </c>
      <c r="BB254" s="26">
        <f>IF(37&lt;=$Q254,INDEX('BAZA PRAC'!$D$4:$D$61,$P254-4+37),"")</f>
        <v/>
      </c>
      <c r="BC254" s="26">
        <f>IF(38&lt;=$Q254,INDEX('BAZA PRAC'!$D$4:$D$61,$P254-4+38),"")</f>
        <v/>
      </c>
      <c r="BD254" s="26">
        <f>IF(39&lt;=$Q254,INDEX('BAZA PRAC'!$D$4:$D$61,$P254-4+39),"")</f>
        <v/>
      </c>
      <c r="BE254" s="26">
        <f>IF(40&lt;=$Q254,INDEX('BAZA PRAC'!$D$4:$D$61,$P254-4+40),"")</f>
        <v/>
      </c>
      <c r="BF254" s="26">
        <f>IF(41&lt;=$Q254,INDEX('BAZA PRAC'!$D$4:$D$61,$P254-4+41),"")</f>
        <v/>
      </c>
      <c r="BG254" s="26">
        <f>IF(42&lt;=$Q254,INDEX('BAZA PRAC'!$D$4:$D$61,$P254-4+42),"")</f>
        <v/>
      </c>
      <c r="BH254" s="26">
        <f>IF(43&lt;=$Q254,INDEX('BAZA PRAC'!$D$4:$D$61,$P254-4+43),"")</f>
        <v/>
      </c>
      <c r="BI254" s="26">
        <f>IF(44&lt;=$Q254,INDEX('BAZA PRAC'!$D$4:$D$61,$P254-4+44),"")</f>
        <v/>
      </c>
      <c r="BJ254" s="26">
        <f>IF(45&lt;=$Q254,INDEX('BAZA PRAC'!$D$4:$D$61,$P254-4+45),"")</f>
        <v/>
      </c>
      <c r="BK254" s="26">
        <f>IF(46&lt;=$Q254,INDEX('BAZA PRAC'!$D$4:$D$61,$P254-4+46),"")</f>
        <v/>
      </c>
      <c r="BL254" s="26">
        <f>IF(47&lt;=$Q254,INDEX('BAZA PRAC'!$D$4:$D$61,$P254-4+47),"")</f>
        <v/>
      </c>
      <c r="BM254" s="26">
        <f>IF(48&lt;=$Q254,INDEX('BAZA PRAC'!$D$4:$D$61,$P254-4+48),"")</f>
        <v/>
      </c>
      <c r="BN254" s="26">
        <f>IF(49&lt;=$Q254,INDEX('BAZA PRAC'!$D$4:$D$61,$P254-4+49),"")</f>
        <v/>
      </c>
      <c r="BO254" s="26">
        <f>IF(50&lt;=$Q254,INDEX('BAZA PRAC'!$D$4:$D$61,$P254-4+50),"")</f>
        <v/>
      </c>
      <c r="BP254" s="26">
        <f>IF(51&lt;=$Q254,INDEX('BAZA PRAC'!$D$4:$D$61,$P254-4+51),"")</f>
        <v/>
      </c>
      <c r="BQ254" s="26">
        <f>IF(52&lt;=$Q254,INDEX('BAZA PRAC'!$D$4:$D$61,$P254-4+52),"")</f>
        <v/>
      </c>
      <c r="BR254" s="26">
        <f>IF(53&lt;=$Q254,INDEX('BAZA PRAC'!$D$4:$D$61,$P254-4+53),"")</f>
        <v/>
      </c>
      <c r="BS254" s="26">
        <f>IF(54&lt;=$Q254,INDEX('BAZA PRAC'!$D$4:$D$61,$P254-4+54),"")</f>
        <v/>
      </c>
      <c r="BT254" s="26">
        <f>IF(55&lt;=$Q254,INDEX('BAZA PRAC'!$D$4:$D$61,$P254-4+55),"")</f>
        <v/>
      </c>
      <c r="BU254" s="26">
        <f>IF(56&lt;=$Q254,INDEX('BAZA PRAC'!$D$4:$D$61,$P254-4+56),"")</f>
        <v/>
      </c>
      <c r="BV254" s="26">
        <f>IF(57&lt;=$Q254,INDEX('BAZA PRAC'!$D$4:$D$61,$P254-4+57),"")</f>
        <v/>
      </c>
      <c r="BW254" s="26">
        <f>IF(58&lt;=$Q254,INDEX('BAZA PRAC'!$D$4:$D$61,$P254-4+58),"")</f>
        <v/>
      </c>
      <c r="BX254" s="20" t="n"/>
      <c r="BY254" s="20" t="n"/>
    </row>
    <row r="255">
      <c r="A255" s="19">
        <f>IF($D255="","",COUNTA($D$11:$D255))</f>
        <v/>
      </c>
      <c r="B255" s="19">
        <f>IF($BX255&lt;&gt;"",$BX255,IF($D255="","",IFERROR(INDEX('BAZA PRAC'!$A$4:$A$61,MATCH($D255,'BAZA PRAC'!$D$4:$D$61,0)),"")))</f>
        <v/>
      </c>
      <c r="C255" s="20" t="n"/>
      <c r="D255" s="21" t="n"/>
      <c r="E255" s="19">
        <f>IF($BY255&lt;&gt;"",$BY255,IF($D255="","",IFERROR(INDEX('BAZA PRAC'!$E$4:$E$61,MATCH($D255,'BAZA PRAC'!$D$4:$D$61,0)),"")))</f>
        <v/>
      </c>
      <c r="F255" s="22" t="n"/>
      <c r="G255" s="23" t="n"/>
      <c r="H255" s="23" t="n"/>
      <c r="I255" s="23" t="n"/>
      <c r="J255" s="24">
        <f>IF($D255="","",N(G255)+N(H255)+N(I255))</f>
        <v/>
      </c>
      <c r="K255" s="24">
        <f>IF($D255="","",N(F255)*J255)</f>
        <v/>
      </c>
      <c r="L255" s="25" t="n"/>
      <c r="M255" s="24">
        <f>IF($D255="","",K255*(1-N(L255)))</f>
        <v/>
      </c>
      <c r="N255" s="21" t="n"/>
      <c r="P255" s="26">
        <f>IFERROR(VLOOKUP($C255,USTAWIENIA!$E$2:$H$8,3,FALSE),4)</f>
        <v/>
      </c>
      <c r="Q255" s="26">
        <f>IFERROR(VLOOKUP($C255,USTAWIENIA!$E$2:$H$8,4,FALSE),58)</f>
        <v/>
      </c>
      <c r="R255" s="26">
        <f>IF(1&lt;=$Q255,INDEX('BAZA PRAC'!$D$4:$D$61,$P255-4+1),"")</f>
        <v/>
      </c>
      <c r="S255" s="26">
        <f>IF(2&lt;=$Q255,INDEX('BAZA PRAC'!$D$4:$D$61,$P255-4+2),"")</f>
        <v/>
      </c>
      <c r="T255" s="26">
        <f>IF(3&lt;=$Q255,INDEX('BAZA PRAC'!$D$4:$D$61,$P255-4+3),"")</f>
        <v/>
      </c>
      <c r="U255" s="26">
        <f>IF(4&lt;=$Q255,INDEX('BAZA PRAC'!$D$4:$D$61,$P255-4+4),"")</f>
        <v/>
      </c>
      <c r="V255" s="26">
        <f>IF(5&lt;=$Q255,INDEX('BAZA PRAC'!$D$4:$D$61,$P255-4+5),"")</f>
        <v/>
      </c>
      <c r="W255" s="26">
        <f>IF(6&lt;=$Q255,INDEX('BAZA PRAC'!$D$4:$D$61,$P255-4+6),"")</f>
        <v/>
      </c>
      <c r="X255" s="26">
        <f>IF(7&lt;=$Q255,INDEX('BAZA PRAC'!$D$4:$D$61,$P255-4+7),"")</f>
        <v/>
      </c>
      <c r="Y255" s="26">
        <f>IF(8&lt;=$Q255,INDEX('BAZA PRAC'!$D$4:$D$61,$P255-4+8),"")</f>
        <v/>
      </c>
      <c r="Z255" s="26">
        <f>IF(9&lt;=$Q255,INDEX('BAZA PRAC'!$D$4:$D$61,$P255-4+9),"")</f>
        <v/>
      </c>
      <c r="AA255" s="26">
        <f>IF(10&lt;=$Q255,INDEX('BAZA PRAC'!$D$4:$D$61,$P255-4+10),"")</f>
        <v/>
      </c>
      <c r="AB255" s="26">
        <f>IF(11&lt;=$Q255,INDEX('BAZA PRAC'!$D$4:$D$61,$P255-4+11),"")</f>
        <v/>
      </c>
      <c r="AC255" s="26">
        <f>IF(12&lt;=$Q255,INDEX('BAZA PRAC'!$D$4:$D$61,$P255-4+12),"")</f>
        <v/>
      </c>
      <c r="AD255" s="26">
        <f>IF(13&lt;=$Q255,INDEX('BAZA PRAC'!$D$4:$D$61,$P255-4+13),"")</f>
        <v/>
      </c>
      <c r="AE255" s="26">
        <f>IF(14&lt;=$Q255,INDEX('BAZA PRAC'!$D$4:$D$61,$P255-4+14),"")</f>
        <v/>
      </c>
      <c r="AF255" s="26">
        <f>IF(15&lt;=$Q255,INDEX('BAZA PRAC'!$D$4:$D$61,$P255-4+15),"")</f>
        <v/>
      </c>
      <c r="AG255" s="26">
        <f>IF(16&lt;=$Q255,INDEX('BAZA PRAC'!$D$4:$D$61,$P255-4+16),"")</f>
        <v/>
      </c>
      <c r="AH255" s="26">
        <f>IF(17&lt;=$Q255,INDEX('BAZA PRAC'!$D$4:$D$61,$P255-4+17),"")</f>
        <v/>
      </c>
      <c r="AI255" s="26">
        <f>IF(18&lt;=$Q255,INDEX('BAZA PRAC'!$D$4:$D$61,$P255-4+18),"")</f>
        <v/>
      </c>
      <c r="AJ255" s="26">
        <f>IF(19&lt;=$Q255,INDEX('BAZA PRAC'!$D$4:$D$61,$P255-4+19),"")</f>
        <v/>
      </c>
      <c r="AK255" s="26">
        <f>IF(20&lt;=$Q255,INDEX('BAZA PRAC'!$D$4:$D$61,$P255-4+20),"")</f>
        <v/>
      </c>
      <c r="AL255" s="26">
        <f>IF(21&lt;=$Q255,INDEX('BAZA PRAC'!$D$4:$D$61,$P255-4+21),"")</f>
        <v/>
      </c>
      <c r="AM255" s="26">
        <f>IF(22&lt;=$Q255,INDEX('BAZA PRAC'!$D$4:$D$61,$P255-4+22),"")</f>
        <v/>
      </c>
      <c r="AN255" s="26">
        <f>IF(23&lt;=$Q255,INDEX('BAZA PRAC'!$D$4:$D$61,$P255-4+23),"")</f>
        <v/>
      </c>
      <c r="AO255" s="26">
        <f>IF(24&lt;=$Q255,INDEX('BAZA PRAC'!$D$4:$D$61,$P255-4+24),"")</f>
        <v/>
      </c>
      <c r="AP255" s="26">
        <f>IF(25&lt;=$Q255,INDEX('BAZA PRAC'!$D$4:$D$61,$P255-4+25),"")</f>
        <v/>
      </c>
      <c r="AQ255" s="26">
        <f>IF(26&lt;=$Q255,INDEX('BAZA PRAC'!$D$4:$D$61,$P255-4+26),"")</f>
        <v/>
      </c>
      <c r="AR255" s="26">
        <f>IF(27&lt;=$Q255,INDEX('BAZA PRAC'!$D$4:$D$61,$P255-4+27),"")</f>
        <v/>
      </c>
      <c r="AS255" s="26">
        <f>IF(28&lt;=$Q255,INDEX('BAZA PRAC'!$D$4:$D$61,$P255-4+28),"")</f>
        <v/>
      </c>
      <c r="AT255" s="26">
        <f>IF(29&lt;=$Q255,INDEX('BAZA PRAC'!$D$4:$D$61,$P255-4+29),"")</f>
        <v/>
      </c>
      <c r="AU255" s="26">
        <f>IF(30&lt;=$Q255,INDEX('BAZA PRAC'!$D$4:$D$61,$P255-4+30),"")</f>
        <v/>
      </c>
      <c r="AV255" s="26">
        <f>IF(31&lt;=$Q255,INDEX('BAZA PRAC'!$D$4:$D$61,$P255-4+31),"")</f>
        <v/>
      </c>
      <c r="AW255" s="26">
        <f>IF(32&lt;=$Q255,INDEX('BAZA PRAC'!$D$4:$D$61,$P255-4+32),"")</f>
        <v/>
      </c>
      <c r="AX255" s="26">
        <f>IF(33&lt;=$Q255,INDEX('BAZA PRAC'!$D$4:$D$61,$P255-4+33),"")</f>
        <v/>
      </c>
      <c r="AY255" s="26">
        <f>IF(34&lt;=$Q255,INDEX('BAZA PRAC'!$D$4:$D$61,$P255-4+34),"")</f>
        <v/>
      </c>
      <c r="AZ255" s="26">
        <f>IF(35&lt;=$Q255,INDEX('BAZA PRAC'!$D$4:$D$61,$P255-4+35),"")</f>
        <v/>
      </c>
      <c r="BA255" s="26">
        <f>IF(36&lt;=$Q255,INDEX('BAZA PRAC'!$D$4:$D$61,$P255-4+36),"")</f>
        <v/>
      </c>
      <c r="BB255" s="26">
        <f>IF(37&lt;=$Q255,INDEX('BAZA PRAC'!$D$4:$D$61,$P255-4+37),"")</f>
        <v/>
      </c>
      <c r="BC255" s="26">
        <f>IF(38&lt;=$Q255,INDEX('BAZA PRAC'!$D$4:$D$61,$P255-4+38),"")</f>
        <v/>
      </c>
      <c r="BD255" s="26">
        <f>IF(39&lt;=$Q255,INDEX('BAZA PRAC'!$D$4:$D$61,$P255-4+39),"")</f>
        <v/>
      </c>
      <c r="BE255" s="26">
        <f>IF(40&lt;=$Q255,INDEX('BAZA PRAC'!$D$4:$D$61,$P255-4+40),"")</f>
        <v/>
      </c>
      <c r="BF255" s="26">
        <f>IF(41&lt;=$Q255,INDEX('BAZA PRAC'!$D$4:$D$61,$P255-4+41),"")</f>
        <v/>
      </c>
      <c r="BG255" s="26">
        <f>IF(42&lt;=$Q255,INDEX('BAZA PRAC'!$D$4:$D$61,$P255-4+42),"")</f>
        <v/>
      </c>
      <c r="BH255" s="26">
        <f>IF(43&lt;=$Q255,INDEX('BAZA PRAC'!$D$4:$D$61,$P255-4+43),"")</f>
        <v/>
      </c>
      <c r="BI255" s="26">
        <f>IF(44&lt;=$Q255,INDEX('BAZA PRAC'!$D$4:$D$61,$P255-4+44),"")</f>
        <v/>
      </c>
      <c r="BJ255" s="26">
        <f>IF(45&lt;=$Q255,INDEX('BAZA PRAC'!$D$4:$D$61,$P255-4+45),"")</f>
        <v/>
      </c>
      <c r="BK255" s="26">
        <f>IF(46&lt;=$Q255,INDEX('BAZA PRAC'!$D$4:$D$61,$P255-4+46),"")</f>
        <v/>
      </c>
      <c r="BL255" s="26">
        <f>IF(47&lt;=$Q255,INDEX('BAZA PRAC'!$D$4:$D$61,$P255-4+47),"")</f>
        <v/>
      </c>
      <c r="BM255" s="26">
        <f>IF(48&lt;=$Q255,INDEX('BAZA PRAC'!$D$4:$D$61,$P255-4+48),"")</f>
        <v/>
      </c>
      <c r="BN255" s="26">
        <f>IF(49&lt;=$Q255,INDEX('BAZA PRAC'!$D$4:$D$61,$P255-4+49),"")</f>
        <v/>
      </c>
      <c r="BO255" s="26">
        <f>IF(50&lt;=$Q255,INDEX('BAZA PRAC'!$D$4:$D$61,$P255-4+50),"")</f>
        <v/>
      </c>
      <c r="BP255" s="26">
        <f>IF(51&lt;=$Q255,INDEX('BAZA PRAC'!$D$4:$D$61,$P255-4+51),"")</f>
        <v/>
      </c>
      <c r="BQ255" s="26">
        <f>IF(52&lt;=$Q255,INDEX('BAZA PRAC'!$D$4:$D$61,$P255-4+52),"")</f>
        <v/>
      </c>
      <c r="BR255" s="26">
        <f>IF(53&lt;=$Q255,INDEX('BAZA PRAC'!$D$4:$D$61,$P255-4+53),"")</f>
        <v/>
      </c>
      <c r="BS255" s="26">
        <f>IF(54&lt;=$Q255,INDEX('BAZA PRAC'!$D$4:$D$61,$P255-4+54),"")</f>
        <v/>
      </c>
      <c r="BT255" s="26">
        <f>IF(55&lt;=$Q255,INDEX('BAZA PRAC'!$D$4:$D$61,$P255-4+55),"")</f>
        <v/>
      </c>
      <c r="BU255" s="26">
        <f>IF(56&lt;=$Q255,INDEX('BAZA PRAC'!$D$4:$D$61,$P255-4+56),"")</f>
        <v/>
      </c>
      <c r="BV255" s="26">
        <f>IF(57&lt;=$Q255,INDEX('BAZA PRAC'!$D$4:$D$61,$P255-4+57),"")</f>
        <v/>
      </c>
      <c r="BW255" s="26">
        <f>IF(58&lt;=$Q255,INDEX('BAZA PRAC'!$D$4:$D$61,$P255-4+58),"")</f>
        <v/>
      </c>
      <c r="BX255" s="20" t="n"/>
      <c r="BY255" s="20" t="n"/>
    </row>
    <row r="256">
      <c r="A256" s="27">
        <f>IF($D256="","",COUNTA($D$11:$D256))</f>
        <v/>
      </c>
      <c r="B256" s="27">
        <f>IF($BX256&lt;&gt;"",$BX256,IF($D256="","",IFERROR(INDEX('BAZA PRAC'!$A$4:$A$61,MATCH($D256,'BAZA PRAC'!$D$4:$D$61,0)),"")))</f>
        <v/>
      </c>
      <c r="C256" s="20" t="n"/>
      <c r="D256" s="21" t="n"/>
      <c r="E256" s="27">
        <f>IF($BY256&lt;&gt;"",$BY256,IF($D256="","",IFERROR(INDEX('BAZA PRAC'!$E$4:$E$61,MATCH($D256,'BAZA PRAC'!$D$4:$D$61,0)),"")))</f>
        <v/>
      </c>
      <c r="F256" s="22" t="n"/>
      <c r="G256" s="23" t="n"/>
      <c r="H256" s="23" t="n"/>
      <c r="I256" s="23" t="n"/>
      <c r="J256" s="28">
        <f>IF($D256="","",N(G256)+N(H256)+N(I256))</f>
        <v/>
      </c>
      <c r="K256" s="28">
        <f>IF($D256="","",N(F256)*J256)</f>
        <v/>
      </c>
      <c r="L256" s="25" t="n"/>
      <c r="M256" s="28">
        <f>IF($D256="","",K256*(1-N(L256)))</f>
        <v/>
      </c>
      <c r="N256" s="21" t="n"/>
      <c r="P256" s="26">
        <f>IFERROR(VLOOKUP($C256,USTAWIENIA!$E$2:$H$8,3,FALSE),4)</f>
        <v/>
      </c>
      <c r="Q256" s="26">
        <f>IFERROR(VLOOKUP($C256,USTAWIENIA!$E$2:$H$8,4,FALSE),58)</f>
        <v/>
      </c>
      <c r="R256" s="26">
        <f>IF(1&lt;=$Q256,INDEX('BAZA PRAC'!$D$4:$D$61,$P256-4+1),"")</f>
        <v/>
      </c>
      <c r="S256" s="26">
        <f>IF(2&lt;=$Q256,INDEX('BAZA PRAC'!$D$4:$D$61,$P256-4+2),"")</f>
        <v/>
      </c>
      <c r="T256" s="26">
        <f>IF(3&lt;=$Q256,INDEX('BAZA PRAC'!$D$4:$D$61,$P256-4+3),"")</f>
        <v/>
      </c>
      <c r="U256" s="26">
        <f>IF(4&lt;=$Q256,INDEX('BAZA PRAC'!$D$4:$D$61,$P256-4+4),"")</f>
        <v/>
      </c>
      <c r="V256" s="26">
        <f>IF(5&lt;=$Q256,INDEX('BAZA PRAC'!$D$4:$D$61,$P256-4+5),"")</f>
        <v/>
      </c>
      <c r="W256" s="26">
        <f>IF(6&lt;=$Q256,INDEX('BAZA PRAC'!$D$4:$D$61,$P256-4+6),"")</f>
        <v/>
      </c>
      <c r="X256" s="26">
        <f>IF(7&lt;=$Q256,INDEX('BAZA PRAC'!$D$4:$D$61,$P256-4+7),"")</f>
        <v/>
      </c>
      <c r="Y256" s="26">
        <f>IF(8&lt;=$Q256,INDEX('BAZA PRAC'!$D$4:$D$61,$P256-4+8),"")</f>
        <v/>
      </c>
      <c r="Z256" s="26">
        <f>IF(9&lt;=$Q256,INDEX('BAZA PRAC'!$D$4:$D$61,$P256-4+9),"")</f>
        <v/>
      </c>
      <c r="AA256" s="26">
        <f>IF(10&lt;=$Q256,INDEX('BAZA PRAC'!$D$4:$D$61,$P256-4+10),"")</f>
        <v/>
      </c>
      <c r="AB256" s="26">
        <f>IF(11&lt;=$Q256,INDEX('BAZA PRAC'!$D$4:$D$61,$P256-4+11),"")</f>
        <v/>
      </c>
      <c r="AC256" s="26">
        <f>IF(12&lt;=$Q256,INDEX('BAZA PRAC'!$D$4:$D$61,$P256-4+12),"")</f>
        <v/>
      </c>
      <c r="AD256" s="26">
        <f>IF(13&lt;=$Q256,INDEX('BAZA PRAC'!$D$4:$D$61,$P256-4+13),"")</f>
        <v/>
      </c>
      <c r="AE256" s="26">
        <f>IF(14&lt;=$Q256,INDEX('BAZA PRAC'!$D$4:$D$61,$P256-4+14),"")</f>
        <v/>
      </c>
      <c r="AF256" s="26">
        <f>IF(15&lt;=$Q256,INDEX('BAZA PRAC'!$D$4:$D$61,$P256-4+15),"")</f>
        <v/>
      </c>
      <c r="AG256" s="26">
        <f>IF(16&lt;=$Q256,INDEX('BAZA PRAC'!$D$4:$D$61,$P256-4+16),"")</f>
        <v/>
      </c>
      <c r="AH256" s="26">
        <f>IF(17&lt;=$Q256,INDEX('BAZA PRAC'!$D$4:$D$61,$P256-4+17),"")</f>
        <v/>
      </c>
      <c r="AI256" s="26">
        <f>IF(18&lt;=$Q256,INDEX('BAZA PRAC'!$D$4:$D$61,$P256-4+18),"")</f>
        <v/>
      </c>
      <c r="AJ256" s="26">
        <f>IF(19&lt;=$Q256,INDEX('BAZA PRAC'!$D$4:$D$61,$P256-4+19),"")</f>
        <v/>
      </c>
      <c r="AK256" s="26">
        <f>IF(20&lt;=$Q256,INDEX('BAZA PRAC'!$D$4:$D$61,$P256-4+20),"")</f>
        <v/>
      </c>
      <c r="AL256" s="26">
        <f>IF(21&lt;=$Q256,INDEX('BAZA PRAC'!$D$4:$D$61,$P256-4+21),"")</f>
        <v/>
      </c>
      <c r="AM256" s="26">
        <f>IF(22&lt;=$Q256,INDEX('BAZA PRAC'!$D$4:$D$61,$P256-4+22),"")</f>
        <v/>
      </c>
      <c r="AN256" s="26">
        <f>IF(23&lt;=$Q256,INDEX('BAZA PRAC'!$D$4:$D$61,$P256-4+23),"")</f>
        <v/>
      </c>
      <c r="AO256" s="26">
        <f>IF(24&lt;=$Q256,INDEX('BAZA PRAC'!$D$4:$D$61,$P256-4+24),"")</f>
        <v/>
      </c>
      <c r="AP256" s="26">
        <f>IF(25&lt;=$Q256,INDEX('BAZA PRAC'!$D$4:$D$61,$P256-4+25),"")</f>
        <v/>
      </c>
      <c r="AQ256" s="26">
        <f>IF(26&lt;=$Q256,INDEX('BAZA PRAC'!$D$4:$D$61,$P256-4+26),"")</f>
        <v/>
      </c>
      <c r="AR256" s="26">
        <f>IF(27&lt;=$Q256,INDEX('BAZA PRAC'!$D$4:$D$61,$P256-4+27),"")</f>
        <v/>
      </c>
      <c r="AS256" s="26">
        <f>IF(28&lt;=$Q256,INDEX('BAZA PRAC'!$D$4:$D$61,$P256-4+28),"")</f>
        <v/>
      </c>
      <c r="AT256" s="26">
        <f>IF(29&lt;=$Q256,INDEX('BAZA PRAC'!$D$4:$D$61,$P256-4+29),"")</f>
        <v/>
      </c>
      <c r="AU256" s="26">
        <f>IF(30&lt;=$Q256,INDEX('BAZA PRAC'!$D$4:$D$61,$P256-4+30),"")</f>
        <v/>
      </c>
      <c r="AV256" s="26">
        <f>IF(31&lt;=$Q256,INDEX('BAZA PRAC'!$D$4:$D$61,$P256-4+31),"")</f>
        <v/>
      </c>
      <c r="AW256" s="26">
        <f>IF(32&lt;=$Q256,INDEX('BAZA PRAC'!$D$4:$D$61,$P256-4+32),"")</f>
        <v/>
      </c>
      <c r="AX256" s="26">
        <f>IF(33&lt;=$Q256,INDEX('BAZA PRAC'!$D$4:$D$61,$P256-4+33),"")</f>
        <v/>
      </c>
      <c r="AY256" s="26">
        <f>IF(34&lt;=$Q256,INDEX('BAZA PRAC'!$D$4:$D$61,$P256-4+34),"")</f>
        <v/>
      </c>
      <c r="AZ256" s="26">
        <f>IF(35&lt;=$Q256,INDEX('BAZA PRAC'!$D$4:$D$61,$P256-4+35),"")</f>
        <v/>
      </c>
      <c r="BA256" s="26">
        <f>IF(36&lt;=$Q256,INDEX('BAZA PRAC'!$D$4:$D$61,$P256-4+36),"")</f>
        <v/>
      </c>
      <c r="BB256" s="26">
        <f>IF(37&lt;=$Q256,INDEX('BAZA PRAC'!$D$4:$D$61,$P256-4+37),"")</f>
        <v/>
      </c>
      <c r="BC256" s="26">
        <f>IF(38&lt;=$Q256,INDEX('BAZA PRAC'!$D$4:$D$61,$P256-4+38),"")</f>
        <v/>
      </c>
      <c r="BD256" s="26">
        <f>IF(39&lt;=$Q256,INDEX('BAZA PRAC'!$D$4:$D$61,$P256-4+39),"")</f>
        <v/>
      </c>
      <c r="BE256" s="26">
        <f>IF(40&lt;=$Q256,INDEX('BAZA PRAC'!$D$4:$D$61,$P256-4+40),"")</f>
        <v/>
      </c>
      <c r="BF256" s="26">
        <f>IF(41&lt;=$Q256,INDEX('BAZA PRAC'!$D$4:$D$61,$P256-4+41),"")</f>
        <v/>
      </c>
      <c r="BG256" s="26">
        <f>IF(42&lt;=$Q256,INDEX('BAZA PRAC'!$D$4:$D$61,$P256-4+42),"")</f>
        <v/>
      </c>
      <c r="BH256" s="26">
        <f>IF(43&lt;=$Q256,INDEX('BAZA PRAC'!$D$4:$D$61,$P256-4+43),"")</f>
        <v/>
      </c>
      <c r="BI256" s="26">
        <f>IF(44&lt;=$Q256,INDEX('BAZA PRAC'!$D$4:$D$61,$P256-4+44),"")</f>
        <v/>
      </c>
      <c r="BJ256" s="26">
        <f>IF(45&lt;=$Q256,INDEX('BAZA PRAC'!$D$4:$D$61,$P256-4+45),"")</f>
        <v/>
      </c>
      <c r="BK256" s="26">
        <f>IF(46&lt;=$Q256,INDEX('BAZA PRAC'!$D$4:$D$61,$P256-4+46),"")</f>
        <v/>
      </c>
      <c r="BL256" s="26">
        <f>IF(47&lt;=$Q256,INDEX('BAZA PRAC'!$D$4:$D$61,$P256-4+47),"")</f>
        <v/>
      </c>
      <c r="BM256" s="26">
        <f>IF(48&lt;=$Q256,INDEX('BAZA PRAC'!$D$4:$D$61,$P256-4+48),"")</f>
        <v/>
      </c>
      <c r="BN256" s="26">
        <f>IF(49&lt;=$Q256,INDEX('BAZA PRAC'!$D$4:$D$61,$P256-4+49),"")</f>
        <v/>
      </c>
      <c r="BO256" s="26">
        <f>IF(50&lt;=$Q256,INDEX('BAZA PRAC'!$D$4:$D$61,$P256-4+50),"")</f>
        <v/>
      </c>
      <c r="BP256" s="26">
        <f>IF(51&lt;=$Q256,INDEX('BAZA PRAC'!$D$4:$D$61,$P256-4+51),"")</f>
        <v/>
      </c>
      <c r="BQ256" s="26">
        <f>IF(52&lt;=$Q256,INDEX('BAZA PRAC'!$D$4:$D$61,$P256-4+52),"")</f>
        <v/>
      </c>
      <c r="BR256" s="26">
        <f>IF(53&lt;=$Q256,INDEX('BAZA PRAC'!$D$4:$D$61,$P256-4+53),"")</f>
        <v/>
      </c>
      <c r="BS256" s="26">
        <f>IF(54&lt;=$Q256,INDEX('BAZA PRAC'!$D$4:$D$61,$P256-4+54),"")</f>
        <v/>
      </c>
      <c r="BT256" s="26">
        <f>IF(55&lt;=$Q256,INDEX('BAZA PRAC'!$D$4:$D$61,$P256-4+55),"")</f>
        <v/>
      </c>
      <c r="BU256" s="26">
        <f>IF(56&lt;=$Q256,INDEX('BAZA PRAC'!$D$4:$D$61,$P256-4+56),"")</f>
        <v/>
      </c>
      <c r="BV256" s="26">
        <f>IF(57&lt;=$Q256,INDEX('BAZA PRAC'!$D$4:$D$61,$P256-4+57),"")</f>
        <v/>
      </c>
      <c r="BW256" s="26">
        <f>IF(58&lt;=$Q256,INDEX('BAZA PRAC'!$D$4:$D$61,$P256-4+58),"")</f>
        <v/>
      </c>
      <c r="BX256" s="20" t="n"/>
      <c r="BY256" s="20" t="n"/>
    </row>
    <row r="257">
      <c r="A257" s="19">
        <f>IF($D257="","",COUNTA($D$11:$D257))</f>
        <v/>
      </c>
      <c r="B257" s="19">
        <f>IF($BX257&lt;&gt;"",$BX257,IF($D257="","",IFERROR(INDEX('BAZA PRAC'!$A$4:$A$61,MATCH($D257,'BAZA PRAC'!$D$4:$D$61,0)),"")))</f>
        <v/>
      </c>
      <c r="C257" s="20" t="n"/>
      <c r="D257" s="21" t="n"/>
      <c r="E257" s="19">
        <f>IF($BY257&lt;&gt;"",$BY257,IF($D257="","",IFERROR(INDEX('BAZA PRAC'!$E$4:$E$61,MATCH($D257,'BAZA PRAC'!$D$4:$D$61,0)),"")))</f>
        <v/>
      </c>
      <c r="F257" s="22" t="n"/>
      <c r="G257" s="23" t="n"/>
      <c r="H257" s="23" t="n"/>
      <c r="I257" s="23" t="n"/>
      <c r="J257" s="24">
        <f>IF($D257="","",N(G257)+N(H257)+N(I257))</f>
        <v/>
      </c>
      <c r="K257" s="24">
        <f>IF($D257="","",N(F257)*J257)</f>
        <v/>
      </c>
      <c r="L257" s="25" t="n"/>
      <c r="M257" s="24">
        <f>IF($D257="","",K257*(1-N(L257)))</f>
        <v/>
      </c>
      <c r="N257" s="21" t="n"/>
      <c r="P257" s="26">
        <f>IFERROR(VLOOKUP($C257,USTAWIENIA!$E$2:$H$8,3,FALSE),4)</f>
        <v/>
      </c>
      <c r="Q257" s="26">
        <f>IFERROR(VLOOKUP($C257,USTAWIENIA!$E$2:$H$8,4,FALSE),58)</f>
        <v/>
      </c>
      <c r="R257" s="26">
        <f>IF(1&lt;=$Q257,INDEX('BAZA PRAC'!$D$4:$D$61,$P257-4+1),"")</f>
        <v/>
      </c>
      <c r="S257" s="26">
        <f>IF(2&lt;=$Q257,INDEX('BAZA PRAC'!$D$4:$D$61,$P257-4+2),"")</f>
        <v/>
      </c>
      <c r="T257" s="26">
        <f>IF(3&lt;=$Q257,INDEX('BAZA PRAC'!$D$4:$D$61,$P257-4+3),"")</f>
        <v/>
      </c>
      <c r="U257" s="26">
        <f>IF(4&lt;=$Q257,INDEX('BAZA PRAC'!$D$4:$D$61,$P257-4+4),"")</f>
        <v/>
      </c>
      <c r="V257" s="26">
        <f>IF(5&lt;=$Q257,INDEX('BAZA PRAC'!$D$4:$D$61,$P257-4+5),"")</f>
        <v/>
      </c>
      <c r="W257" s="26">
        <f>IF(6&lt;=$Q257,INDEX('BAZA PRAC'!$D$4:$D$61,$P257-4+6),"")</f>
        <v/>
      </c>
      <c r="X257" s="26">
        <f>IF(7&lt;=$Q257,INDEX('BAZA PRAC'!$D$4:$D$61,$P257-4+7),"")</f>
        <v/>
      </c>
      <c r="Y257" s="26">
        <f>IF(8&lt;=$Q257,INDEX('BAZA PRAC'!$D$4:$D$61,$P257-4+8),"")</f>
        <v/>
      </c>
      <c r="Z257" s="26">
        <f>IF(9&lt;=$Q257,INDEX('BAZA PRAC'!$D$4:$D$61,$P257-4+9),"")</f>
        <v/>
      </c>
      <c r="AA257" s="26">
        <f>IF(10&lt;=$Q257,INDEX('BAZA PRAC'!$D$4:$D$61,$P257-4+10),"")</f>
        <v/>
      </c>
      <c r="AB257" s="26">
        <f>IF(11&lt;=$Q257,INDEX('BAZA PRAC'!$D$4:$D$61,$P257-4+11),"")</f>
        <v/>
      </c>
      <c r="AC257" s="26">
        <f>IF(12&lt;=$Q257,INDEX('BAZA PRAC'!$D$4:$D$61,$P257-4+12),"")</f>
        <v/>
      </c>
      <c r="AD257" s="26">
        <f>IF(13&lt;=$Q257,INDEX('BAZA PRAC'!$D$4:$D$61,$P257-4+13),"")</f>
        <v/>
      </c>
      <c r="AE257" s="26">
        <f>IF(14&lt;=$Q257,INDEX('BAZA PRAC'!$D$4:$D$61,$P257-4+14),"")</f>
        <v/>
      </c>
      <c r="AF257" s="26">
        <f>IF(15&lt;=$Q257,INDEX('BAZA PRAC'!$D$4:$D$61,$P257-4+15),"")</f>
        <v/>
      </c>
      <c r="AG257" s="26">
        <f>IF(16&lt;=$Q257,INDEX('BAZA PRAC'!$D$4:$D$61,$P257-4+16),"")</f>
        <v/>
      </c>
      <c r="AH257" s="26">
        <f>IF(17&lt;=$Q257,INDEX('BAZA PRAC'!$D$4:$D$61,$P257-4+17),"")</f>
        <v/>
      </c>
      <c r="AI257" s="26">
        <f>IF(18&lt;=$Q257,INDEX('BAZA PRAC'!$D$4:$D$61,$P257-4+18),"")</f>
        <v/>
      </c>
      <c r="AJ257" s="26">
        <f>IF(19&lt;=$Q257,INDEX('BAZA PRAC'!$D$4:$D$61,$P257-4+19),"")</f>
        <v/>
      </c>
      <c r="AK257" s="26">
        <f>IF(20&lt;=$Q257,INDEX('BAZA PRAC'!$D$4:$D$61,$P257-4+20),"")</f>
        <v/>
      </c>
      <c r="AL257" s="26">
        <f>IF(21&lt;=$Q257,INDEX('BAZA PRAC'!$D$4:$D$61,$P257-4+21),"")</f>
        <v/>
      </c>
      <c r="AM257" s="26">
        <f>IF(22&lt;=$Q257,INDEX('BAZA PRAC'!$D$4:$D$61,$P257-4+22),"")</f>
        <v/>
      </c>
      <c r="AN257" s="26">
        <f>IF(23&lt;=$Q257,INDEX('BAZA PRAC'!$D$4:$D$61,$P257-4+23),"")</f>
        <v/>
      </c>
      <c r="AO257" s="26">
        <f>IF(24&lt;=$Q257,INDEX('BAZA PRAC'!$D$4:$D$61,$P257-4+24),"")</f>
        <v/>
      </c>
      <c r="AP257" s="26">
        <f>IF(25&lt;=$Q257,INDEX('BAZA PRAC'!$D$4:$D$61,$P257-4+25),"")</f>
        <v/>
      </c>
      <c r="AQ257" s="26">
        <f>IF(26&lt;=$Q257,INDEX('BAZA PRAC'!$D$4:$D$61,$P257-4+26),"")</f>
        <v/>
      </c>
      <c r="AR257" s="26">
        <f>IF(27&lt;=$Q257,INDEX('BAZA PRAC'!$D$4:$D$61,$P257-4+27),"")</f>
        <v/>
      </c>
      <c r="AS257" s="26">
        <f>IF(28&lt;=$Q257,INDEX('BAZA PRAC'!$D$4:$D$61,$P257-4+28),"")</f>
        <v/>
      </c>
      <c r="AT257" s="26">
        <f>IF(29&lt;=$Q257,INDEX('BAZA PRAC'!$D$4:$D$61,$P257-4+29),"")</f>
        <v/>
      </c>
      <c r="AU257" s="26">
        <f>IF(30&lt;=$Q257,INDEX('BAZA PRAC'!$D$4:$D$61,$P257-4+30),"")</f>
        <v/>
      </c>
      <c r="AV257" s="26">
        <f>IF(31&lt;=$Q257,INDEX('BAZA PRAC'!$D$4:$D$61,$P257-4+31),"")</f>
        <v/>
      </c>
      <c r="AW257" s="26">
        <f>IF(32&lt;=$Q257,INDEX('BAZA PRAC'!$D$4:$D$61,$P257-4+32),"")</f>
        <v/>
      </c>
      <c r="AX257" s="26">
        <f>IF(33&lt;=$Q257,INDEX('BAZA PRAC'!$D$4:$D$61,$P257-4+33),"")</f>
        <v/>
      </c>
      <c r="AY257" s="26">
        <f>IF(34&lt;=$Q257,INDEX('BAZA PRAC'!$D$4:$D$61,$P257-4+34),"")</f>
        <v/>
      </c>
      <c r="AZ257" s="26">
        <f>IF(35&lt;=$Q257,INDEX('BAZA PRAC'!$D$4:$D$61,$P257-4+35),"")</f>
        <v/>
      </c>
      <c r="BA257" s="26">
        <f>IF(36&lt;=$Q257,INDEX('BAZA PRAC'!$D$4:$D$61,$P257-4+36),"")</f>
        <v/>
      </c>
      <c r="BB257" s="26">
        <f>IF(37&lt;=$Q257,INDEX('BAZA PRAC'!$D$4:$D$61,$P257-4+37),"")</f>
        <v/>
      </c>
      <c r="BC257" s="26">
        <f>IF(38&lt;=$Q257,INDEX('BAZA PRAC'!$D$4:$D$61,$P257-4+38),"")</f>
        <v/>
      </c>
      <c r="BD257" s="26">
        <f>IF(39&lt;=$Q257,INDEX('BAZA PRAC'!$D$4:$D$61,$P257-4+39),"")</f>
        <v/>
      </c>
      <c r="BE257" s="26">
        <f>IF(40&lt;=$Q257,INDEX('BAZA PRAC'!$D$4:$D$61,$P257-4+40),"")</f>
        <v/>
      </c>
      <c r="BF257" s="26">
        <f>IF(41&lt;=$Q257,INDEX('BAZA PRAC'!$D$4:$D$61,$P257-4+41),"")</f>
        <v/>
      </c>
      <c r="BG257" s="26">
        <f>IF(42&lt;=$Q257,INDEX('BAZA PRAC'!$D$4:$D$61,$P257-4+42),"")</f>
        <v/>
      </c>
      <c r="BH257" s="26">
        <f>IF(43&lt;=$Q257,INDEX('BAZA PRAC'!$D$4:$D$61,$P257-4+43),"")</f>
        <v/>
      </c>
      <c r="BI257" s="26">
        <f>IF(44&lt;=$Q257,INDEX('BAZA PRAC'!$D$4:$D$61,$P257-4+44),"")</f>
        <v/>
      </c>
      <c r="BJ257" s="26">
        <f>IF(45&lt;=$Q257,INDEX('BAZA PRAC'!$D$4:$D$61,$P257-4+45),"")</f>
        <v/>
      </c>
      <c r="BK257" s="26">
        <f>IF(46&lt;=$Q257,INDEX('BAZA PRAC'!$D$4:$D$61,$P257-4+46),"")</f>
        <v/>
      </c>
      <c r="BL257" s="26">
        <f>IF(47&lt;=$Q257,INDEX('BAZA PRAC'!$D$4:$D$61,$P257-4+47),"")</f>
        <v/>
      </c>
      <c r="BM257" s="26">
        <f>IF(48&lt;=$Q257,INDEX('BAZA PRAC'!$D$4:$D$61,$P257-4+48),"")</f>
        <v/>
      </c>
      <c r="BN257" s="26">
        <f>IF(49&lt;=$Q257,INDEX('BAZA PRAC'!$D$4:$D$61,$P257-4+49),"")</f>
        <v/>
      </c>
      <c r="BO257" s="26">
        <f>IF(50&lt;=$Q257,INDEX('BAZA PRAC'!$D$4:$D$61,$P257-4+50),"")</f>
        <v/>
      </c>
      <c r="BP257" s="26">
        <f>IF(51&lt;=$Q257,INDEX('BAZA PRAC'!$D$4:$D$61,$P257-4+51),"")</f>
        <v/>
      </c>
      <c r="BQ257" s="26">
        <f>IF(52&lt;=$Q257,INDEX('BAZA PRAC'!$D$4:$D$61,$P257-4+52),"")</f>
        <v/>
      </c>
      <c r="BR257" s="26">
        <f>IF(53&lt;=$Q257,INDEX('BAZA PRAC'!$D$4:$D$61,$P257-4+53),"")</f>
        <v/>
      </c>
      <c r="BS257" s="26">
        <f>IF(54&lt;=$Q257,INDEX('BAZA PRAC'!$D$4:$D$61,$P257-4+54),"")</f>
        <v/>
      </c>
      <c r="BT257" s="26">
        <f>IF(55&lt;=$Q257,INDEX('BAZA PRAC'!$D$4:$D$61,$P257-4+55),"")</f>
        <v/>
      </c>
      <c r="BU257" s="26">
        <f>IF(56&lt;=$Q257,INDEX('BAZA PRAC'!$D$4:$D$61,$P257-4+56),"")</f>
        <v/>
      </c>
      <c r="BV257" s="26">
        <f>IF(57&lt;=$Q257,INDEX('BAZA PRAC'!$D$4:$D$61,$P257-4+57),"")</f>
        <v/>
      </c>
      <c r="BW257" s="26">
        <f>IF(58&lt;=$Q257,INDEX('BAZA PRAC'!$D$4:$D$61,$P257-4+58),"")</f>
        <v/>
      </c>
      <c r="BX257" s="20" t="n"/>
      <c r="BY257" s="20" t="n"/>
    </row>
    <row r="258">
      <c r="A258" s="27">
        <f>IF($D258="","",COUNTA($D$11:$D258))</f>
        <v/>
      </c>
      <c r="B258" s="27">
        <f>IF($BX258&lt;&gt;"",$BX258,IF($D258="","",IFERROR(INDEX('BAZA PRAC'!$A$4:$A$61,MATCH($D258,'BAZA PRAC'!$D$4:$D$61,0)),"")))</f>
        <v/>
      </c>
      <c r="C258" s="20" t="n"/>
      <c r="D258" s="21" t="n"/>
      <c r="E258" s="27">
        <f>IF($BY258&lt;&gt;"",$BY258,IF($D258="","",IFERROR(INDEX('BAZA PRAC'!$E$4:$E$61,MATCH($D258,'BAZA PRAC'!$D$4:$D$61,0)),"")))</f>
        <v/>
      </c>
      <c r="F258" s="22" t="n"/>
      <c r="G258" s="23" t="n"/>
      <c r="H258" s="23" t="n"/>
      <c r="I258" s="23" t="n"/>
      <c r="J258" s="28">
        <f>IF($D258="","",N(G258)+N(H258)+N(I258))</f>
        <v/>
      </c>
      <c r="K258" s="28">
        <f>IF($D258="","",N(F258)*J258)</f>
        <v/>
      </c>
      <c r="L258" s="25" t="n"/>
      <c r="M258" s="28">
        <f>IF($D258="","",K258*(1-N(L258)))</f>
        <v/>
      </c>
      <c r="N258" s="21" t="n"/>
      <c r="P258" s="26">
        <f>IFERROR(VLOOKUP($C258,USTAWIENIA!$E$2:$H$8,3,FALSE),4)</f>
        <v/>
      </c>
      <c r="Q258" s="26">
        <f>IFERROR(VLOOKUP($C258,USTAWIENIA!$E$2:$H$8,4,FALSE),58)</f>
        <v/>
      </c>
      <c r="R258" s="26">
        <f>IF(1&lt;=$Q258,INDEX('BAZA PRAC'!$D$4:$D$61,$P258-4+1),"")</f>
        <v/>
      </c>
      <c r="S258" s="26">
        <f>IF(2&lt;=$Q258,INDEX('BAZA PRAC'!$D$4:$D$61,$P258-4+2),"")</f>
        <v/>
      </c>
      <c r="T258" s="26">
        <f>IF(3&lt;=$Q258,INDEX('BAZA PRAC'!$D$4:$D$61,$P258-4+3),"")</f>
        <v/>
      </c>
      <c r="U258" s="26">
        <f>IF(4&lt;=$Q258,INDEX('BAZA PRAC'!$D$4:$D$61,$P258-4+4),"")</f>
        <v/>
      </c>
      <c r="V258" s="26">
        <f>IF(5&lt;=$Q258,INDEX('BAZA PRAC'!$D$4:$D$61,$P258-4+5),"")</f>
        <v/>
      </c>
      <c r="W258" s="26">
        <f>IF(6&lt;=$Q258,INDEX('BAZA PRAC'!$D$4:$D$61,$P258-4+6),"")</f>
        <v/>
      </c>
      <c r="X258" s="26">
        <f>IF(7&lt;=$Q258,INDEX('BAZA PRAC'!$D$4:$D$61,$P258-4+7),"")</f>
        <v/>
      </c>
      <c r="Y258" s="26">
        <f>IF(8&lt;=$Q258,INDEX('BAZA PRAC'!$D$4:$D$61,$P258-4+8),"")</f>
        <v/>
      </c>
      <c r="Z258" s="26">
        <f>IF(9&lt;=$Q258,INDEX('BAZA PRAC'!$D$4:$D$61,$P258-4+9),"")</f>
        <v/>
      </c>
      <c r="AA258" s="26">
        <f>IF(10&lt;=$Q258,INDEX('BAZA PRAC'!$D$4:$D$61,$P258-4+10),"")</f>
        <v/>
      </c>
      <c r="AB258" s="26">
        <f>IF(11&lt;=$Q258,INDEX('BAZA PRAC'!$D$4:$D$61,$P258-4+11),"")</f>
        <v/>
      </c>
      <c r="AC258" s="26">
        <f>IF(12&lt;=$Q258,INDEX('BAZA PRAC'!$D$4:$D$61,$P258-4+12),"")</f>
        <v/>
      </c>
      <c r="AD258" s="26">
        <f>IF(13&lt;=$Q258,INDEX('BAZA PRAC'!$D$4:$D$61,$P258-4+13),"")</f>
        <v/>
      </c>
      <c r="AE258" s="26">
        <f>IF(14&lt;=$Q258,INDEX('BAZA PRAC'!$D$4:$D$61,$P258-4+14),"")</f>
        <v/>
      </c>
      <c r="AF258" s="26">
        <f>IF(15&lt;=$Q258,INDEX('BAZA PRAC'!$D$4:$D$61,$P258-4+15),"")</f>
        <v/>
      </c>
      <c r="AG258" s="26">
        <f>IF(16&lt;=$Q258,INDEX('BAZA PRAC'!$D$4:$D$61,$P258-4+16),"")</f>
        <v/>
      </c>
      <c r="AH258" s="26">
        <f>IF(17&lt;=$Q258,INDEX('BAZA PRAC'!$D$4:$D$61,$P258-4+17),"")</f>
        <v/>
      </c>
      <c r="AI258" s="26">
        <f>IF(18&lt;=$Q258,INDEX('BAZA PRAC'!$D$4:$D$61,$P258-4+18),"")</f>
        <v/>
      </c>
      <c r="AJ258" s="26">
        <f>IF(19&lt;=$Q258,INDEX('BAZA PRAC'!$D$4:$D$61,$P258-4+19),"")</f>
        <v/>
      </c>
      <c r="AK258" s="26">
        <f>IF(20&lt;=$Q258,INDEX('BAZA PRAC'!$D$4:$D$61,$P258-4+20),"")</f>
        <v/>
      </c>
      <c r="AL258" s="26">
        <f>IF(21&lt;=$Q258,INDEX('BAZA PRAC'!$D$4:$D$61,$P258-4+21),"")</f>
        <v/>
      </c>
      <c r="AM258" s="26">
        <f>IF(22&lt;=$Q258,INDEX('BAZA PRAC'!$D$4:$D$61,$P258-4+22),"")</f>
        <v/>
      </c>
      <c r="AN258" s="26">
        <f>IF(23&lt;=$Q258,INDEX('BAZA PRAC'!$D$4:$D$61,$P258-4+23),"")</f>
        <v/>
      </c>
      <c r="AO258" s="26">
        <f>IF(24&lt;=$Q258,INDEX('BAZA PRAC'!$D$4:$D$61,$P258-4+24),"")</f>
        <v/>
      </c>
      <c r="AP258" s="26">
        <f>IF(25&lt;=$Q258,INDEX('BAZA PRAC'!$D$4:$D$61,$P258-4+25),"")</f>
        <v/>
      </c>
      <c r="AQ258" s="26">
        <f>IF(26&lt;=$Q258,INDEX('BAZA PRAC'!$D$4:$D$61,$P258-4+26),"")</f>
        <v/>
      </c>
      <c r="AR258" s="26">
        <f>IF(27&lt;=$Q258,INDEX('BAZA PRAC'!$D$4:$D$61,$P258-4+27),"")</f>
        <v/>
      </c>
      <c r="AS258" s="26">
        <f>IF(28&lt;=$Q258,INDEX('BAZA PRAC'!$D$4:$D$61,$P258-4+28),"")</f>
        <v/>
      </c>
      <c r="AT258" s="26">
        <f>IF(29&lt;=$Q258,INDEX('BAZA PRAC'!$D$4:$D$61,$P258-4+29),"")</f>
        <v/>
      </c>
      <c r="AU258" s="26">
        <f>IF(30&lt;=$Q258,INDEX('BAZA PRAC'!$D$4:$D$61,$P258-4+30),"")</f>
        <v/>
      </c>
      <c r="AV258" s="26">
        <f>IF(31&lt;=$Q258,INDEX('BAZA PRAC'!$D$4:$D$61,$P258-4+31),"")</f>
        <v/>
      </c>
      <c r="AW258" s="26">
        <f>IF(32&lt;=$Q258,INDEX('BAZA PRAC'!$D$4:$D$61,$P258-4+32),"")</f>
        <v/>
      </c>
      <c r="AX258" s="26">
        <f>IF(33&lt;=$Q258,INDEX('BAZA PRAC'!$D$4:$D$61,$P258-4+33),"")</f>
        <v/>
      </c>
      <c r="AY258" s="26">
        <f>IF(34&lt;=$Q258,INDEX('BAZA PRAC'!$D$4:$D$61,$P258-4+34),"")</f>
        <v/>
      </c>
      <c r="AZ258" s="26">
        <f>IF(35&lt;=$Q258,INDEX('BAZA PRAC'!$D$4:$D$61,$P258-4+35),"")</f>
        <v/>
      </c>
      <c r="BA258" s="26">
        <f>IF(36&lt;=$Q258,INDEX('BAZA PRAC'!$D$4:$D$61,$P258-4+36),"")</f>
        <v/>
      </c>
      <c r="BB258" s="26">
        <f>IF(37&lt;=$Q258,INDEX('BAZA PRAC'!$D$4:$D$61,$P258-4+37),"")</f>
        <v/>
      </c>
      <c r="BC258" s="26">
        <f>IF(38&lt;=$Q258,INDEX('BAZA PRAC'!$D$4:$D$61,$P258-4+38),"")</f>
        <v/>
      </c>
      <c r="BD258" s="26">
        <f>IF(39&lt;=$Q258,INDEX('BAZA PRAC'!$D$4:$D$61,$P258-4+39),"")</f>
        <v/>
      </c>
      <c r="BE258" s="26">
        <f>IF(40&lt;=$Q258,INDEX('BAZA PRAC'!$D$4:$D$61,$P258-4+40),"")</f>
        <v/>
      </c>
      <c r="BF258" s="26">
        <f>IF(41&lt;=$Q258,INDEX('BAZA PRAC'!$D$4:$D$61,$P258-4+41),"")</f>
        <v/>
      </c>
      <c r="BG258" s="26">
        <f>IF(42&lt;=$Q258,INDEX('BAZA PRAC'!$D$4:$D$61,$P258-4+42),"")</f>
        <v/>
      </c>
      <c r="BH258" s="26">
        <f>IF(43&lt;=$Q258,INDEX('BAZA PRAC'!$D$4:$D$61,$P258-4+43),"")</f>
        <v/>
      </c>
      <c r="BI258" s="26">
        <f>IF(44&lt;=$Q258,INDEX('BAZA PRAC'!$D$4:$D$61,$P258-4+44),"")</f>
        <v/>
      </c>
      <c r="BJ258" s="26">
        <f>IF(45&lt;=$Q258,INDEX('BAZA PRAC'!$D$4:$D$61,$P258-4+45),"")</f>
        <v/>
      </c>
      <c r="BK258" s="26">
        <f>IF(46&lt;=$Q258,INDEX('BAZA PRAC'!$D$4:$D$61,$P258-4+46),"")</f>
        <v/>
      </c>
      <c r="BL258" s="26">
        <f>IF(47&lt;=$Q258,INDEX('BAZA PRAC'!$D$4:$D$61,$P258-4+47),"")</f>
        <v/>
      </c>
      <c r="BM258" s="26">
        <f>IF(48&lt;=$Q258,INDEX('BAZA PRAC'!$D$4:$D$61,$P258-4+48),"")</f>
        <v/>
      </c>
      <c r="BN258" s="26">
        <f>IF(49&lt;=$Q258,INDEX('BAZA PRAC'!$D$4:$D$61,$P258-4+49),"")</f>
        <v/>
      </c>
      <c r="BO258" s="26">
        <f>IF(50&lt;=$Q258,INDEX('BAZA PRAC'!$D$4:$D$61,$P258-4+50),"")</f>
        <v/>
      </c>
      <c r="BP258" s="26">
        <f>IF(51&lt;=$Q258,INDEX('BAZA PRAC'!$D$4:$D$61,$P258-4+51),"")</f>
        <v/>
      </c>
      <c r="BQ258" s="26">
        <f>IF(52&lt;=$Q258,INDEX('BAZA PRAC'!$D$4:$D$61,$P258-4+52),"")</f>
        <v/>
      </c>
      <c r="BR258" s="26">
        <f>IF(53&lt;=$Q258,INDEX('BAZA PRAC'!$D$4:$D$61,$P258-4+53),"")</f>
        <v/>
      </c>
      <c r="BS258" s="26">
        <f>IF(54&lt;=$Q258,INDEX('BAZA PRAC'!$D$4:$D$61,$P258-4+54),"")</f>
        <v/>
      </c>
      <c r="BT258" s="26">
        <f>IF(55&lt;=$Q258,INDEX('BAZA PRAC'!$D$4:$D$61,$P258-4+55),"")</f>
        <v/>
      </c>
      <c r="BU258" s="26">
        <f>IF(56&lt;=$Q258,INDEX('BAZA PRAC'!$D$4:$D$61,$P258-4+56),"")</f>
        <v/>
      </c>
      <c r="BV258" s="26">
        <f>IF(57&lt;=$Q258,INDEX('BAZA PRAC'!$D$4:$D$61,$P258-4+57),"")</f>
        <v/>
      </c>
      <c r="BW258" s="26">
        <f>IF(58&lt;=$Q258,INDEX('BAZA PRAC'!$D$4:$D$61,$P258-4+58),"")</f>
        <v/>
      </c>
      <c r="BX258" s="20" t="n"/>
      <c r="BY258" s="20" t="n"/>
    </row>
    <row r="259">
      <c r="A259" s="19">
        <f>IF($D259="","",COUNTA($D$11:$D259))</f>
        <v/>
      </c>
      <c r="B259" s="19">
        <f>IF($BX259&lt;&gt;"",$BX259,IF($D259="","",IFERROR(INDEX('BAZA PRAC'!$A$4:$A$61,MATCH($D259,'BAZA PRAC'!$D$4:$D$61,0)),"")))</f>
        <v/>
      </c>
      <c r="C259" s="20" t="n"/>
      <c r="D259" s="21" t="n"/>
      <c r="E259" s="19">
        <f>IF($BY259&lt;&gt;"",$BY259,IF($D259="","",IFERROR(INDEX('BAZA PRAC'!$E$4:$E$61,MATCH($D259,'BAZA PRAC'!$D$4:$D$61,0)),"")))</f>
        <v/>
      </c>
      <c r="F259" s="22" t="n"/>
      <c r="G259" s="23" t="n"/>
      <c r="H259" s="23" t="n"/>
      <c r="I259" s="23" t="n"/>
      <c r="J259" s="24">
        <f>IF($D259="","",N(G259)+N(H259)+N(I259))</f>
        <v/>
      </c>
      <c r="K259" s="24">
        <f>IF($D259="","",N(F259)*J259)</f>
        <v/>
      </c>
      <c r="L259" s="25" t="n"/>
      <c r="M259" s="24">
        <f>IF($D259="","",K259*(1-N(L259)))</f>
        <v/>
      </c>
      <c r="N259" s="21" t="n"/>
      <c r="P259" s="26">
        <f>IFERROR(VLOOKUP($C259,USTAWIENIA!$E$2:$H$8,3,FALSE),4)</f>
        <v/>
      </c>
      <c r="Q259" s="26">
        <f>IFERROR(VLOOKUP($C259,USTAWIENIA!$E$2:$H$8,4,FALSE),58)</f>
        <v/>
      </c>
      <c r="R259" s="26">
        <f>IF(1&lt;=$Q259,INDEX('BAZA PRAC'!$D$4:$D$61,$P259-4+1),"")</f>
        <v/>
      </c>
      <c r="S259" s="26">
        <f>IF(2&lt;=$Q259,INDEX('BAZA PRAC'!$D$4:$D$61,$P259-4+2),"")</f>
        <v/>
      </c>
      <c r="T259" s="26">
        <f>IF(3&lt;=$Q259,INDEX('BAZA PRAC'!$D$4:$D$61,$P259-4+3),"")</f>
        <v/>
      </c>
      <c r="U259" s="26">
        <f>IF(4&lt;=$Q259,INDEX('BAZA PRAC'!$D$4:$D$61,$P259-4+4),"")</f>
        <v/>
      </c>
      <c r="V259" s="26">
        <f>IF(5&lt;=$Q259,INDEX('BAZA PRAC'!$D$4:$D$61,$P259-4+5),"")</f>
        <v/>
      </c>
      <c r="W259" s="26">
        <f>IF(6&lt;=$Q259,INDEX('BAZA PRAC'!$D$4:$D$61,$P259-4+6),"")</f>
        <v/>
      </c>
      <c r="X259" s="26">
        <f>IF(7&lt;=$Q259,INDEX('BAZA PRAC'!$D$4:$D$61,$P259-4+7),"")</f>
        <v/>
      </c>
      <c r="Y259" s="26">
        <f>IF(8&lt;=$Q259,INDEX('BAZA PRAC'!$D$4:$D$61,$P259-4+8),"")</f>
        <v/>
      </c>
      <c r="Z259" s="26">
        <f>IF(9&lt;=$Q259,INDEX('BAZA PRAC'!$D$4:$D$61,$P259-4+9),"")</f>
        <v/>
      </c>
      <c r="AA259" s="26">
        <f>IF(10&lt;=$Q259,INDEX('BAZA PRAC'!$D$4:$D$61,$P259-4+10),"")</f>
        <v/>
      </c>
      <c r="AB259" s="26">
        <f>IF(11&lt;=$Q259,INDEX('BAZA PRAC'!$D$4:$D$61,$P259-4+11),"")</f>
        <v/>
      </c>
      <c r="AC259" s="26">
        <f>IF(12&lt;=$Q259,INDEX('BAZA PRAC'!$D$4:$D$61,$P259-4+12),"")</f>
        <v/>
      </c>
      <c r="AD259" s="26">
        <f>IF(13&lt;=$Q259,INDEX('BAZA PRAC'!$D$4:$D$61,$P259-4+13),"")</f>
        <v/>
      </c>
      <c r="AE259" s="26">
        <f>IF(14&lt;=$Q259,INDEX('BAZA PRAC'!$D$4:$D$61,$P259-4+14),"")</f>
        <v/>
      </c>
      <c r="AF259" s="26">
        <f>IF(15&lt;=$Q259,INDEX('BAZA PRAC'!$D$4:$D$61,$P259-4+15),"")</f>
        <v/>
      </c>
      <c r="AG259" s="26">
        <f>IF(16&lt;=$Q259,INDEX('BAZA PRAC'!$D$4:$D$61,$P259-4+16),"")</f>
        <v/>
      </c>
      <c r="AH259" s="26">
        <f>IF(17&lt;=$Q259,INDEX('BAZA PRAC'!$D$4:$D$61,$P259-4+17),"")</f>
        <v/>
      </c>
      <c r="AI259" s="26">
        <f>IF(18&lt;=$Q259,INDEX('BAZA PRAC'!$D$4:$D$61,$P259-4+18),"")</f>
        <v/>
      </c>
      <c r="AJ259" s="26">
        <f>IF(19&lt;=$Q259,INDEX('BAZA PRAC'!$D$4:$D$61,$P259-4+19),"")</f>
        <v/>
      </c>
      <c r="AK259" s="26">
        <f>IF(20&lt;=$Q259,INDEX('BAZA PRAC'!$D$4:$D$61,$P259-4+20),"")</f>
        <v/>
      </c>
      <c r="AL259" s="26">
        <f>IF(21&lt;=$Q259,INDEX('BAZA PRAC'!$D$4:$D$61,$P259-4+21),"")</f>
        <v/>
      </c>
      <c r="AM259" s="26">
        <f>IF(22&lt;=$Q259,INDEX('BAZA PRAC'!$D$4:$D$61,$P259-4+22),"")</f>
        <v/>
      </c>
      <c r="AN259" s="26">
        <f>IF(23&lt;=$Q259,INDEX('BAZA PRAC'!$D$4:$D$61,$P259-4+23),"")</f>
        <v/>
      </c>
      <c r="AO259" s="26">
        <f>IF(24&lt;=$Q259,INDEX('BAZA PRAC'!$D$4:$D$61,$P259-4+24),"")</f>
        <v/>
      </c>
      <c r="AP259" s="26">
        <f>IF(25&lt;=$Q259,INDEX('BAZA PRAC'!$D$4:$D$61,$P259-4+25),"")</f>
        <v/>
      </c>
      <c r="AQ259" s="26">
        <f>IF(26&lt;=$Q259,INDEX('BAZA PRAC'!$D$4:$D$61,$P259-4+26),"")</f>
        <v/>
      </c>
      <c r="AR259" s="26">
        <f>IF(27&lt;=$Q259,INDEX('BAZA PRAC'!$D$4:$D$61,$P259-4+27),"")</f>
        <v/>
      </c>
      <c r="AS259" s="26">
        <f>IF(28&lt;=$Q259,INDEX('BAZA PRAC'!$D$4:$D$61,$P259-4+28),"")</f>
        <v/>
      </c>
      <c r="AT259" s="26">
        <f>IF(29&lt;=$Q259,INDEX('BAZA PRAC'!$D$4:$D$61,$P259-4+29),"")</f>
        <v/>
      </c>
      <c r="AU259" s="26">
        <f>IF(30&lt;=$Q259,INDEX('BAZA PRAC'!$D$4:$D$61,$P259-4+30),"")</f>
        <v/>
      </c>
      <c r="AV259" s="26">
        <f>IF(31&lt;=$Q259,INDEX('BAZA PRAC'!$D$4:$D$61,$P259-4+31),"")</f>
        <v/>
      </c>
      <c r="AW259" s="26">
        <f>IF(32&lt;=$Q259,INDEX('BAZA PRAC'!$D$4:$D$61,$P259-4+32),"")</f>
        <v/>
      </c>
      <c r="AX259" s="26">
        <f>IF(33&lt;=$Q259,INDEX('BAZA PRAC'!$D$4:$D$61,$P259-4+33),"")</f>
        <v/>
      </c>
      <c r="AY259" s="26">
        <f>IF(34&lt;=$Q259,INDEX('BAZA PRAC'!$D$4:$D$61,$P259-4+34),"")</f>
        <v/>
      </c>
      <c r="AZ259" s="26">
        <f>IF(35&lt;=$Q259,INDEX('BAZA PRAC'!$D$4:$D$61,$P259-4+35),"")</f>
        <v/>
      </c>
      <c r="BA259" s="26">
        <f>IF(36&lt;=$Q259,INDEX('BAZA PRAC'!$D$4:$D$61,$P259-4+36),"")</f>
        <v/>
      </c>
      <c r="BB259" s="26">
        <f>IF(37&lt;=$Q259,INDEX('BAZA PRAC'!$D$4:$D$61,$P259-4+37),"")</f>
        <v/>
      </c>
      <c r="BC259" s="26">
        <f>IF(38&lt;=$Q259,INDEX('BAZA PRAC'!$D$4:$D$61,$P259-4+38),"")</f>
        <v/>
      </c>
      <c r="BD259" s="26">
        <f>IF(39&lt;=$Q259,INDEX('BAZA PRAC'!$D$4:$D$61,$P259-4+39),"")</f>
        <v/>
      </c>
      <c r="BE259" s="26">
        <f>IF(40&lt;=$Q259,INDEX('BAZA PRAC'!$D$4:$D$61,$P259-4+40),"")</f>
        <v/>
      </c>
      <c r="BF259" s="26">
        <f>IF(41&lt;=$Q259,INDEX('BAZA PRAC'!$D$4:$D$61,$P259-4+41),"")</f>
        <v/>
      </c>
      <c r="BG259" s="26">
        <f>IF(42&lt;=$Q259,INDEX('BAZA PRAC'!$D$4:$D$61,$P259-4+42),"")</f>
        <v/>
      </c>
      <c r="BH259" s="26">
        <f>IF(43&lt;=$Q259,INDEX('BAZA PRAC'!$D$4:$D$61,$P259-4+43),"")</f>
        <v/>
      </c>
      <c r="BI259" s="26">
        <f>IF(44&lt;=$Q259,INDEX('BAZA PRAC'!$D$4:$D$61,$P259-4+44),"")</f>
        <v/>
      </c>
      <c r="BJ259" s="26">
        <f>IF(45&lt;=$Q259,INDEX('BAZA PRAC'!$D$4:$D$61,$P259-4+45),"")</f>
        <v/>
      </c>
      <c r="BK259" s="26">
        <f>IF(46&lt;=$Q259,INDEX('BAZA PRAC'!$D$4:$D$61,$P259-4+46),"")</f>
        <v/>
      </c>
      <c r="BL259" s="26">
        <f>IF(47&lt;=$Q259,INDEX('BAZA PRAC'!$D$4:$D$61,$P259-4+47),"")</f>
        <v/>
      </c>
      <c r="BM259" s="26">
        <f>IF(48&lt;=$Q259,INDEX('BAZA PRAC'!$D$4:$D$61,$P259-4+48),"")</f>
        <v/>
      </c>
      <c r="BN259" s="26">
        <f>IF(49&lt;=$Q259,INDEX('BAZA PRAC'!$D$4:$D$61,$P259-4+49),"")</f>
        <v/>
      </c>
      <c r="BO259" s="26">
        <f>IF(50&lt;=$Q259,INDEX('BAZA PRAC'!$D$4:$D$61,$P259-4+50),"")</f>
        <v/>
      </c>
      <c r="BP259" s="26">
        <f>IF(51&lt;=$Q259,INDEX('BAZA PRAC'!$D$4:$D$61,$P259-4+51),"")</f>
        <v/>
      </c>
      <c r="BQ259" s="26">
        <f>IF(52&lt;=$Q259,INDEX('BAZA PRAC'!$D$4:$D$61,$P259-4+52),"")</f>
        <v/>
      </c>
      <c r="BR259" s="26">
        <f>IF(53&lt;=$Q259,INDEX('BAZA PRAC'!$D$4:$D$61,$P259-4+53),"")</f>
        <v/>
      </c>
      <c r="BS259" s="26">
        <f>IF(54&lt;=$Q259,INDEX('BAZA PRAC'!$D$4:$D$61,$P259-4+54),"")</f>
        <v/>
      </c>
      <c r="BT259" s="26">
        <f>IF(55&lt;=$Q259,INDEX('BAZA PRAC'!$D$4:$D$61,$P259-4+55),"")</f>
        <v/>
      </c>
      <c r="BU259" s="26">
        <f>IF(56&lt;=$Q259,INDEX('BAZA PRAC'!$D$4:$D$61,$P259-4+56),"")</f>
        <v/>
      </c>
      <c r="BV259" s="26">
        <f>IF(57&lt;=$Q259,INDEX('BAZA PRAC'!$D$4:$D$61,$P259-4+57),"")</f>
        <v/>
      </c>
      <c r="BW259" s="26">
        <f>IF(58&lt;=$Q259,INDEX('BAZA PRAC'!$D$4:$D$61,$P259-4+58),"")</f>
        <v/>
      </c>
      <c r="BX259" s="20" t="n"/>
      <c r="BY259" s="20" t="n"/>
    </row>
    <row r="260">
      <c r="A260" s="27">
        <f>IF($D260="","",COUNTA($D$11:$D260))</f>
        <v/>
      </c>
      <c r="B260" s="27">
        <f>IF($BX260&lt;&gt;"",$BX260,IF($D260="","",IFERROR(INDEX('BAZA PRAC'!$A$4:$A$61,MATCH($D260,'BAZA PRAC'!$D$4:$D$61,0)),"")))</f>
        <v/>
      </c>
      <c r="C260" s="20" t="n"/>
      <c r="D260" s="21" t="n"/>
      <c r="E260" s="27">
        <f>IF($BY260&lt;&gt;"",$BY260,IF($D260="","",IFERROR(INDEX('BAZA PRAC'!$E$4:$E$61,MATCH($D260,'BAZA PRAC'!$D$4:$D$61,0)),"")))</f>
        <v/>
      </c>
      <c r="F260" s="22" t="n"/>
      <c r="G260" s="23" t="n"/>
      <c r="H260" s="23" t="n"/>
      <c r="I260" s="23" t="n"/>
      <c r="J260" s="28">
        <f>IF($D260="","",N(G260)+N(H260)+N(I260))</f>
        <v/>
      </c>
      <c r="K260" s="28">
        <f>IF($D260="","",N(F260)*J260)</f>
        <v/>
      </c>
      <c r="L260" s="25" t="n"/>
      <c r="M260" s="28">
        <f>IF($D260="","",K260*(1-N(L260)))</f>
        <v/>
      </c>
      <c r="N260" s="21" t="n"/>
      <c r="P260" s="26">
        <f>IFERROR(VLOOKUP($C260,USTAWIENIA!$E$2:$H$8,3,FALSE),4)</f>
        <v/>
      </c>
      <c r="Q260" s="26">
        <f>IFERROR(VLOOKUP($C260,USTAWIENIA!$E$2:$H$8,4,FALSE),58)</f>
        <v/>
      </c>
      <c r="R260" s="26">
        <f>IF(1&lt;=$Q260,INDEX('BAZA PRAC'!$D$4:$D$61,$P260-4+1),"")</f>
        <v/>
      </c>
      <c r="S260" s="26">
        <f>IF(2&lt;=$Q260,INDEX('BAZA PRAC'!$D$4:$D$61,$P260-4+2),"")</f>
        <v/>
      </c>
      <c r="T260" s="26">
        <f>IF(3&lt;=$Q260,INDEX('BAZA PRAC'!$D$4:$D$61,$P260-4+3),"")</f>
        <v/>
      </c>
      <c r="U260" s="26">
        <f>IF(4&lt;=$Q260,INDEX('BAZA PRAC'!$D$4:$D$61,$P260-4+4),"")</f>
        <v/>
      </c>
      <c r="V260" s="26">
        <f>IF(5&lt;=$Q260,INDEX('BAZA PRAC'!$D$4:$D$61,$P260-4+5),"")</f>
        <v/>
      </c>
      <c r="W260" s="26">
        <f>IF(6&lt;=$Q260,INDEX('BAZA PRAC'!$D$4:$D$61,$P260-4+6),"")</f>
        <v/>
      </c>
      <c r="X260" s="26">
        <f>IF(7&lt;=$Q260,INDEX('BAZA PRAC'!$D$4:$D$61,$P260-4+7),"")</f>
        <v/>
      </c>
      <c r="Y260" s="26">
        <f>IF(8&lt;=$Q260,INDEX('BAZA PRAC'!$D$4:$D$61,$P260-4+8),"")</f>
        <v/>
      </c>
      <c r="Z260" s="26">
        <f>IF(9&lt;=$Q260,INDEX('BAZA PRAC'!$D$4:$D$61,$P260-4+9),"")</f>
        <v/>
      </c>
      <c r="AA260" s="26">
        <f>IF(10&lt;=$Q260,INDEX('BAZA PRAC'!$D$4:$D$61,$P260-4+10),"")</f>
        <v/>
      </c>
      <c r="AB260" s="26">
        <f>IF(11&lt;=$Q260,INDEX('BAZA PRAC'!$D$4:$D$61,$P260-4+11),"")</f>
        <v/>
      </c>
      <c r="AC260" s="26">
        <f>IF(12&lt;=$Q260,INDEX('BAZA PRAC'!$D$4:$D$61,$P260-4+12),"")</f>
        <v/>
      </c>
      <c r="AD260" s="26">
        <f>IF(13&lt;=$Q260,INDEX('BAZA PRAC'!$D$4:$D$61,$P260-4+13),"")</f>
        <v/>
      </c>
      <c r="AE260" s="26">
        <f>IF(14&lt;=$Q260,INDEX('BAZA PRAC'!$D$4:$D$61,$P260-4+14),"")</f>
        <v/>
      </c>
      <c r="AF260" s="26">
        <f>IF(15&lt;=$Q260,INDEX('BAZA PRAC'!$D$4:$D$61,$P260-4+15),"")</f>
        <v/>
      </c>
      <c r="AG260" s="26">
        <f>IF(16&lt;=$Q260,INDEX('BAZA PRAC'!$D$4:$D$61,$P260-4+16),"")</f>
        <v/>
      </c>
      <c r="AH260" s="26">
        <f>IF(17&lt;=$Q260,INDEX('BAZA PRAC'!$D$4:$D$61,$P260-4+17),"")</f>
        <v/>
      </c>
      <c r="AI260" s="26">
        <f>IF(18&lt;=$Q260,INDEX('BAZA PRAC'!$D$4:$D$61,$P260-4+18),"")</f>
        <v/>
      </c>
      <c r="AJ260" s="26">
        <f>IF(19&lt;=$Q260,INDEX('BAZA PRAC'!$D$4:$D$61,$P260-4+19),"")</f>
        <v/>
      </c>
      <c r="AK260" s="26">
        <f>IF(20&lt;=$Q260,INDEX('BAZA PRAC'!$D$4:$D$61,$P260-4+20),"")</f>
        <v/>
      </c>
      <c r="AL260" s="26">
        <f>IF(21&lt;=$Q260,INDEX('BAZA PRAC'!$D$4:$D$61,$P260-4+21),"")</f>
        <v/>
      </c>
      <c r="AM260" s="26">
        <f>IF(22&lt;=$Q260,INDEX('BAZA PRAC'!$D$4:$D$61,$P260-4+22),"")</f>
        <v/>
      </c>
      <c r="AN260" s="26">
        <f>IF(23&lt;=$Q260,INDEX('BAZA PRAC'!$D$4:$D$61,$P260-4+23),"")</f>
        <v/>
      </c>
      <c r="AO260" s="26">
        <f>IF(24&lt;=$Q260,INDEX('BAZA PRAC'!$D$4:$D$61,$P260-4+24),"")</f>
        <v/>
      </c>
      <c r="AP260" s="26">
        <f>IF(25&lt;=$Q260,INDEX('BAZA PRAC'!$D$4:$D$61,$P260-4+25),"")</f>
        <v/>
      </c>
      <c r="AQ260" s="26">
        <f>IF(26&lt;=$Q260,INDEX('BAZA PRAC'!$D$4:$D$61,$P260-4+26),"")</f>
        <v/>
      </c>
      <c r="AR260" s="26">
        <f>IF(27&lt;=$Q260,INDEX('BAZA PRAC'!$D$4:$D$61,$P260-4+27),"")</f>
        <v/>
      </c>
      <c r="AS260" s="26">
        <f>IF(28&lt;=$Q260,INDEX('BAZA PRAC'!$D$4:$D$61,$P260-4+28),"")</f>
        <v/>
      </c>
      <c r="AT260" s="26">
        <f>IF(29&lt;=$Q260,INDEX('BAZA PRAC'!$D$4:$D$61,$P260-4+29),"")</f>
        <v/>
      </c>
      <c r="AU260" s="26">
        <f>IF(30&lt;=$Q260,INDEX('BAZA PRAC'!$D$4:$D$61,$P260-4+30),"")</f>
        <v/>
      </c>
      <c r="AV260" s="26">
        <f>IF(31&lt;=$Q260,INDEX('BAZA PRAC'!$D$4:$D$61,$P260-4+31),"")</f>
        <v/>
      </c>
      <c r="AW260" s="26">
        <f>IF(32&lt;=$Q260,INDEX('BAZA PRAC'!$D$4:$D$61,$P260-4+32),"")</f>
        <v/>
      </c>
      <c r="AX260" s="26">
        <f>IF(33&lt;=$Q260,INDEX('BAZA PRAC'!$D$4:$D$61,$P260-4+33),"")</f>
        <v/>
      </c>
      <c r="AY260" s="26">
        <f>IF(34&lt;=$Q260,INDEX('BAZA PRAC'!$D$4:$D$61,$P260-4+34),"")</f>
        <v/>
      </c>
      <c r="AZ260" s="26">
        <f>IF(35&lt;=$Q260,INDEX('BAZA PRAC'!$D$4:$D$61,$P260-4+35),"")</f>
        <v/>
      </c>
      <c r="BA260" s="26">
        <f>IF(36&lt;=$Q260,INDEX('BAZA PRAC'!$D$4:$D$61,$P260-4+36),"")</f>
        <v/>
      </c>
      <c r="BB260" s="26">
        <f>IF(37&lt;=$Q260,INDEX('BAZA PRAC'!$D$4:$D$61,$P260-4+37),"")</f>
        <v/>
      </c>
      <c r="BC260" s="26">
        <f>IF(38&lt;=$Q260,INDEX('BAZA PRAC'!$D$4:$D$61,$P260-4+38),"")</f>
        <v/>
      </c>
      <c r="BD260" s="26">
        <f>IF(39&lt;=$Q260,INDEX('BAZA PRAC'!$D$4:$D$61,$P260-4+39),"")</f>
        <v/>
      </c>
      <c r="BE260" s="26">
        <f>IF(40&lt;=$Q260,INDEX('BAZA PRAC'!$D$4:$D$61,$P260-4+40),"")</f>
        <v/>
      </c>
      <c r="BF260" s="26">
        <f>IF(41&lt;=$Q260,INDEX('BAZA PRAC'!$D$4:$D$61,$P260-4+41),"")</f>
        <v/>
      </c>
      <c r="BG260" s="26">
        <f>IF(42&lt;=$Q260,INDEX('BAZA PRAC'!$D$4:$D$61,$P260-4+42),"")</f>
        <v/>
      </c>
      <c r="BH260" s="26">
        <f>IF(43&lt;=$Q260,INDEX('BAZA PRAC'!$D$4:$D$61,$P260-4+43),"")</f>
        <v/>
      </c>
      <c r="BI260" s="26">
        <f>IF(44&lt;=$Q260,INDEX('BAZA PRAC'!$D$4:$D$61,$P260-4+44),"")</f>
        <v/>
      </c>
      <c r="BJ260" s="26">
        <f>IF(45&lt;=$Q260,INDEX('BAZA PRAC'!$D$4:$D$61,$P260-4+45),"")</f>
        <v/>
      </c>
      <c r="BK260" s="26">
        <f>IF(46&lt;=$Q260,INDEX('BAZA PRAC'!$D$4:$D$61,$P260-4+46),"")</f>
        <v/>
      </c>
      <c r="BL260" s="26">
        <f>IF(47&lt;=$Q260,INDEX('BAZA PRAC'!$D$4:$D$61,$P260-4+47),"")</f>
        <v/>
      </c>
      <c r="BM260" s="26">
        <f>IF(48&lt;=$Q260,INDEX('BAZA PRAC'!$D$4:$D$61,$P260-4+48),"")</f>
        <v/>
      </c>
      <c r="BN260" s="26">
        <f>IF(49&lt;=$Q260,INDEX('BAZA PRAC'!$D$4:$D$61,$P260-4+49),"")</f>
        <v/>
      </c>
      <c r="BO260" s="26">
        <f>IF(50&lt;=$Q260,INDEX('BAZA PRAC'!$D$4:$D$61,$P260-4+50),"")</f>
        <v/>
      </c>
      <c r="BP260" s="26">
        <f>IF(51&lt;=$Q260,INDEX('BAZA PRAC'!$D$4:$D$61,$P260-4+51),"")</f>
        <v/>
      </c>
      <c r="BQ260" s="26">
        <f>IF(52&lt;=$Q260,INDEX('BAZA PRAC'!$D$4:$D$61,$P260-4+52),"")</f>
        <v/>
      </c>
      <c r="BR260" s="26">
        <f>IF(53&lt;=$Q260,INDEX('BAZA PRAC'!$D$4:$D$61,$P260-4+53),"")</f>
        <v/>
      </c>
      <c r="BS260" s="26">
        <f>IF(54&lt;=$Q260,INDEX('BAZA PRAC'!$D$4:$D$61,$P260-4+54),"")</f>
        <v/>
      </c>
      <c r="BT260" s="26">
        <f>IF(55&lt;=$Q260,INDEX('BAZA PRAC'!$D$4:$D$61,$P260-4+55),"")</f>
        <v/>
      </c>
      <c r="BU260" s="26">
        <f>IF(56&lt;=$Q260,INDEX('BAZA PRAC'!$D$4:$D$61,$P260-4+56),"")</f>
        <v/>
      </c>
      <c r="BV260" s="26">
        <f>IF(57&lt;=$Q260,INDEX('BAZA PRAC'!$D$4:$D$61,$P260-4+57),"")</f>
        <v/>
      </c>
      <c r="BW260" s="26">
        <f>IF(58&lt;=$Q260,INDEX('BAZA PRAC'!$D$4:$D$61,$P260-4+58),"")</f>
        <v/>
      </c>
      <c r="BX260" s="20" t="n"/>
      <c r="BY260" s="20" t="n"/>
    </row>
    <row r="261">
      <c r="A261" s="19">
        <f>IF($D261="","",COUNTA($D$11:$D261))</f>
        <v/>
      </c>
      <c r="B261" s="19">
        <f>IF($BX261&lt;&gt;"",$BX261,IF($D261="","",IFERROR(INDEX('BAZA PRAC'!$A$4:$A$61,MATCH($D261,'BAZA PRAC'!$D$4:$D$61,0)),"")))</f>
        <v/>
      </c>
      <c r="C261" s="20" t="n"/>
      <c r="D261" s="21" t="n"/>
      <c r="E261" s="19">
        <f>IF($BY261&lt;&gt;"",$BY261,IF($D261="","",IFERROR(INDEX('BAZA PRAC'!$E$4:$E$61,MATCH($D261,'BAZA PRAC'!$D$4:$D$61,0)),"")))</f>
        <v/>
      </c>
      <c r="F261" s="22" t="n"/>
      <c r="G261" s="23" t="n"/>
      <c r="H261" s="23" t="n"/>
      <c r="I261" s="23" t="n"/>
      <c r="J261" s="24">
        <f>IF($D261="","",N(G261)+N(H261)+N(I261))</f>
        <v/>
      </c>
      <c r="K261" s="24">
        <f>IF($D261="","",N(F261)*J261)</f>
        <v/>
      </c>
      <c r="L261" s="25" t="n"/>
      <c r="M261" s="24">
        <f>IF($D261="","",K261*(1-N(L261)))</f>
        <v/>
      </c>
      <c r="N261" s="21" t="n"/>
      <c r="P261" s="26">
        <f>IFERROR(VLOOKUP($C261,USTAWIENIA!$E$2:$H$8,3,FALSE),4)</f>
        <v/>
      </c>
      <c r="Q261" s="26">
        <f>IFERROR(VLOOKUP($C261,USTAWIENIA!$E$2:$H$8,4,FALSE),58)</f>
        <v/>
      </c>
      <c r="R261" s="26">
        <f>IF(1&lt;=$Q261,INDEX('BAZA PRAC'!$D$4:$D$61,$P261-4+1),"")</f>
        <v/>
      </c>
      <c r="S261" s="26">
        <f>IF(2&lt;=$Q261,INDEX('BAZA PRAC'!$D$4:$D$61,$P261-4+2),"")</f>
        <v/>
      </c>
      <c r="T261" s="26">
        <f>IF(3&lt;=$Q261,INDEX('BAZA PRAC'!$D$4:$D$61,$P261-4+3),"")</f>
        <v/>
      </c>
      <c r="U261" s="26">
        <f>IF(4&lt;=$Q261,INDEX('BAZA PRAC'!$D$4:$D$61,$P261-4+4),"")</f>
        <v/>
      </c>
      <c r="V261" s="26">
        <f>IF(5&lt;=$Q261,INDEX('BAZA PRAC'!$D$4:$D$61,$P261-4+5),"")</f>
        <v/>
      </c>
      <c r="W261" s="26">
        <f>IF(6&lt;=$Q261,INDEX('BAZA PRAC'!$D$4:$D$61,$P261-4+6),"")</f>
        <v/>
      </c>
      <c r="X261" s="26">
        <f>IF(7&lt;=$Q261,INDEX('BAZA PRAC'!$D$4:$D$61,$P261-4+7),"")</f>
        <v/>
      </c>
      <c r="Y261" s="26">
        <f>IF(8&lt;=$Q261,INDEX('BAZA PRAC'!$D$4:$D$61,$P261-4+8),"")</f>
        <v/>
      </c>
      <c r="Z261" s="26">
        <f>IF(9&lt;=$Q261,INDEX('BAZA PRAC'!$D$4:$D$61,$P261-4+9),"")</f>
        <v/>
      </c>
      <c r="AA261" s="26">
        <f>IF(10&lt;=$Q261,INDEX('BAZA PRAC'!$D$4:$D$61,$P261-4+10),"")</f>
        <v/>
      </c>
      <c r="AB261" s="26">
        <f>IF(11&lt;=$Q261,INDEX('BAZA PRAC'!$D$4:$D$61,$P261-4+11),"")</f>
        <v/>
      </c>
      <c r="AC261" s="26">
        <f>IF(12&lt;=$Q261,INDEX('BAZA PRAC'!$D$4:$D$61,$P261-4+12),"")</f>
        <v/>
      </c>
      <c r="AD261" s="26">
        <f>IF(13&lt;=$Q261,INDEX('BAZA PRAC'!$D$4:$D$61,$P261-4+13),"")</f>
        <v/>
      </c>
      <c r="AE261" s="26">
        <f>IF(14&lt;=$Q261,INDEX('BAZA PRAC'!$D$4:$D$61,$P261-4+14),"")</f>
        <v/>
      </c>
      <c r="AF261" s="26">
        <f>IF(15&lt;=$Q261,INDEX('BAZA PRAC'!$D$4:$D$61,$P261-4+15),"")</f>
        <v/>
      </c>
      <c r="AG261" s="26">
        <f>IF(16&lt;=$Q261,INDEX('BAZA PRAC'!$D$4:$D$61,$P261-4+16),"")</f>
        <v/>
      </c>
      <c r="AH261" s="26">
        <f>IF(17&lt;=$Q261,INDEX('BAZA PRAC'!$D$4:$D$61,$P261-4+17),"")</f>
        <v/>
      </c>
      <c r="AI261" s="26">
        <f>IF(18&lt;=$Q261,INDEX('BAZA PRAC'!$D$4:$D$61,$P261-4+18),"")</f>
        <v/>
      </c>
      <c r="AJ261" s="26">
        <f>IF(19&lt;=$Q261,INDEX('BAZA PRAC'!$D$4:$D$61,$P261-4+19),"")</f>
        <v/>
      </c>
      <c r="AK261" s="26">
        <f>IF(20&lt;=$Q261,INDEX('BAZA PRAC'!$D$4:$D$61,$P261-4+20),"")</f>
        <v/>
      </c>
      <c r="AL261" s="26">
        <f>IF(21&lt;=$Q261,INDEX('BAZA PRAC'!$D$4:$D$61,$P261-4+21),"")</f>
        <v/>
      </c>
      <c r="AM261" s="26">
        <f>IF(22&lt;=$Q261,INDEX('BAZA PRAC'!$D$4:$D$61,$P261-4+22),"")</f>
        <v/>
      </c>
      <c r="AN261" s="26">
        <f>IF(23&lt;=$Q261,INDEX('BAZA PRAC'!$D$4:$D$61,$P261-4+23),"")</f>
        <v/>
      </c>
      <c r="AO261" s="26">
        <f>IF(24&lt;=$Q261,INDEX('BAZA PRAC'!$D$4:$D$61,$P261-4+24),"")</f>
        <v/>
      </c>
      <c r="AP261" s="26">
        <f>IF(25&lt;=$Q261,INDEX('BAZA PRAC'!$D$4:$D$61,$P261-4+25),"")</f>
        <v/>
      </c>
      <c r="AQ261" s="26">
        <f>IF(26&lt;=$Q261,INDEX('BAZA PRAC'!$D$4:$D$61,$P261-4+26),"")</f>
        <v/>
      </c>
      <c r="AR261" s="26">
        <f>IF(27&lt;=$Q261,INDEX('BAZA PRAC'!$D$4:$D$61,$P261-4+27),"")</f>
        <v/>
      </c>
      <c r="AS261" s="26">
        <f>IF(28&lt;=$Q261,INDEX('BAZA PRAC'!$D$4:$D$61,$P261-4+28),"")</f>
        <v/>
      </c>
      <c r="AT261" s="26">
        <f>IF(29&lt;=$Q261,INDEX('BAZA PRAC'!$D$4:$D$61,$P261-4+29),"")</f>
        <v/>
      </c>
      <c r="AU261" s="26">
        <f>IF(30&lt;=$Q261,INDEX('BAZA PRAC'!$D$4:$D$61,$P261-4+30),"")</f>
        <v/>
      </c>
      <c r="AV261" s="26">
        <f>IF(31&lt;=$Q261,INDEX('BAZA PRAC'!$D$4:$D$61,$P261-4+31),"")</f>
        <v/>
      </c>
      <c r="AW261" s="26">
        <f>IF(32&lt;=$Q261,INDEX('BAZA PRAC'!$D$4:$D$61,$P261-4+32),"")</f>
        <v/>
      </c>
      <c r="AX261" s="26">
        <f>IF(33&lt;=$Q261,INDEX('BAZA PRAC'!$D$4:$D$61,$P261-4+33),"")</f>
        <v/>
      </c>
      <c r="AY261" s="26">
        <f>IF(34&lt;=$Q261,INDEX('BAZA PRAC'!$D$4:$D$61,$P261-4+34),"")</f>
        <v/>
      </c>
      <c r="AZ261" s="26">
        <f>IF(35&lt;=$Q261,INDEX('BAZA PRAC'!$D$4:$D$61,$P261-4+35),"")</f>
        <v/>
      </c>
      <c r="BA261" s="26">
        <f>IF(36&lt;=$Q261,INDEX('BAZA PRAC'!$D$4:$D$61,$P261-4+36),"")</f>
        <v/>
      </c>
      <c r="BB261" s="26">
        <f>IF(37&lt;=$Q261,INDEX('BAZA PRAC'!$D$4:$D$61,$P261-4+37),"")</f>
        <v/>
      </c>
      <c r="BC261" s="26">
        <f>IF(38&lt;=$Q261,INDEX('BAZA PRAC'!$D$4:$D$61,$P261-4+38),"")</f>
        <v/>
      </c>
      <c r="BD261" s="26">
        <f>IF(39&lt;=$Q261,INDEX('BAZA PRAC'!$D$4:$D$61,$P261-4+39),"")</f>
        <v/>
      </c>
      <c r="BE261" s="26">
        <f>IF(40&lt;=$Q261,INDEX('BAZA PRAC'!$D$4:$D$61,$P261-4+40),"")</f>
        <v/>
      </c>
      <c r="BF261" s="26">
        <f>IF(41&lt;=$Q261,INDEX('BAZA PRAC'!$D$4:$D$61,$P261-4+41),"")</f>
        <v/>
      </c>
      <c r="BG261" s="26">
        <f>IF(42&lt;=$Q261,INDEX('BAZA PRAC'!$D$4:$D$61,$P261-4+42),"")</f>
        <v/>
      </c>
      <c r="BH261" s="26">
        <f>IF(43&lt;=$Q261,INDEX('BAZA PRAC'!$D$4:$D$61,$P261-4+43),"")</f>
        <v/>
      </c>
      <c r="BI261" s="26">
        <f>IF(44&lt;=$Q261,INDEX('BAZA PRAC'!$D$4:$D$61,$P261-4+44),"")</f>
        <v/>
      </c>
      <c r="BJ261" s="26">
        <f>IF(45&lt;=$Q261,INDEX('BAZA PRAC'!$D$4:$D$61,$P261-4+45),"")</f>
        <v/>
      </c>
      <c r="BK261" s="26">
        <f>IF(46&lt;=$Q261,INDEX('BAZA PRAC'!$D$4:$D$61,$P261-4+46),"")</f>
        <v/>
      </c>
      <c r="BL261" s="26">
        <f>IF(47&lt;=$Q261,INDEX('BAZA PRAC'!$D$4:$D$61,$P261-4+47),"")</f>
        <v/>
      </c>
      <c r="BM261" s="26">
        <f>IF(48&lt;=$Q261,INDEX('BAZA PRAC'!$D$4:$D$61,$P261-4+48),"")</f>
        <v/>
      </c>
      <c r="BN261" s="26">
        <f>IF(49&lt;=$Q261,INDEX('BAZA PRAC'!$D$4:$D$61,$P261-4+49),"")</f>
        <v/>
      </c>
      <c r="BO261" s="26">
        <f>IF(50&lt;=$Q261,INDEX('BAZA PRAC'!$D$4:$D$61,$P261-4+50),"")</f>
        <v/>
      </c>
      <c r="BP261" s="26">
        <f>IF(51&lt;=$Q261,INDEX('BAZA PRAC'!$D$4:$D$61,$P261-4+51),"")</f>
        <v/>
      </c>
      <c r="BQ261" s="26">
        <f>IF(52&lt;=$Q261,INDEX('BAZA PRAC'!$D$4:$D$61,$P261-4+52),"")</f>
        <v/>
      </c>
      <c r="BR261" s="26">
        <f>IF(53&lt;=$Q261,INDEX('BAZA PRAC'!$D$4:$D$61,$P261-4+53),"")</f>
        <v/>
      </c>
      <c r="BS261" s="26">
        <f>IF(54&lt;=$Q261,INDEX('BAZA PRAC'!$D$4:$D$61,$P261-4+54),"")</f>
        <v/>
      </c>
      <c r="BT261" s="26">
        <f>IF(55&lt;=$Q261,INDEX('BAZA PRAC'!$D$4:$D$61,$P261-4+55),"")</f>
        <v/>
      </c>
      <c r="BU261" s="26">
        <f>IF(56&lt;=$Q261,INDEX('BAZA PRAC'!$D$4:$D$61,$P261-4+56),"")</f>
        <v/>
      </c>
      <c r="BV261" s="26">
        <f>IF(57&lt;=$Q261,INDEX('BAZA PRAC'!$D$4:$D$61,$P261-4+57),"")</f>
        <v/>
      </c>
      <c r="BW261" s="26">
        <f>IF(58&lt;=$Q261,INDEX('BAZA PRAC'!$D$4:$D$61,$P261-4+58),"")</f>
        <v/>
      </c>
      <c r="BX261" s="20" t="n"/>
      <c r="BY261" s="20" t="n"/>
    </row>
    <row r="262">
      <c r="A262" s="27">
        <f>IF($D262="","",COUNTA($D$11:$D262))</f>
        <v/>
      </c>
      <c r="B262" s="27">
        <f>IF($BX262&lt;&gt;"",$BX262,IF($D262="","",IFERROR(INDEX('BAZA PRAC'!$A$4:$A$61,MATCH($D262,'BAZA PRAC'!$D$4:$D$61,0)),"")))</f>
        <v/>
      </c>
      <c r="C262" s="20" t="n"/>
      <c r="D262" s="21" t="n"/>
      <c r="E262" s="27">
        <f>IF($BY262&lt;&gt;"",$BY262,IF($D262="","",IFERROR(INDEX('BAZA PRAC'!$E$4:$E$61,MATCH($D262,'BAZA PRAC'!$D$4:$D$61,0)),"")))</f>
        <v/>
      </c>
      <c r="F262" s="22" t="n"/>
      <c r="G262" s="23" t="n"/>
      <c r="H262" s="23" t="n"/>
      <c r="I262" s="23" t="n"/>
      <c r="J262" s="28">
        <f>IF($D262="","",N(G262)+N(H262)+N(I262))</f>
        <v/>
      </c>
      <c r="K262" s="28">
        <f>IF($D262="","",N(F262)*J262)</f>
        <v/>
      </c>
      <c r="L262" s="25" t="n"/>
      <c r="M262" s="28">
        <f>IF($D262="","",K262*(1-N(L262)))</f>
        <v/>
      </c>
      <c r="N262" s="21" t="n"/>
      <c r="P262" s="26">
        <f>IFERROR(VLOOKUP($C262,USTAWIENIA!$E$2:$H$8,3,FALSE),4)</f>
        <v/>
      </c>
      <c r="Q262" s="26">
        <f>IFERROR(VLOOKUP($C262,USTAWIENIA!$E$2:$H$8,4,FALSE),58)</f>
        <v/>
      </c>
      <c r="R262" s="26">
        <f>IF(1&lt;=$Q262,INDEX('BAZA PRAC'!$D$4:$D$61,$P262-4+1),"")</f>
        <v/>
      </c>
      <c r="S262" s="26">
        <f>IF(2&lt;=$Q262,INDEX('BAZA PRAC'!$D$4:$D$61,$P262-4+2),"")</f>
        <v/>
      </c>
      <c r="T262" s="26">
        <f>IF(3&lt;=$Q262,INDEX('BAZA PRAC'!$D$4:$D$61,$P262-4+3),"")</f>
        <v/>
      </c>
      <c r="U262" s="26">
        <f>IF(4&lt;=$Q262,INDEX('BAZA PRAC'!$D$4:$D$61,$P262-4+4),"")</f>
        <v/>
      </c>
      <c r="V262" s="26">
        <f>IF(5&lt;=$Q262,INDEX('BAZA PRAC'!$D$4:$D$61,$P262-4+5),"")</f>
        <v/>
      </c>
      <c r="W262" s="26">
        <f>IF(6&lt;=$Q262,INDEX('BAZA PRAC'!$D$4:$D$61,$P262-4+6),"")</f>
        <v/>
      </c>
      <c r="X262" s="26">
        <f>IF(7&lt;=$Q262,INDEX('BAZA PRAC'!$D$4:$D$61,$P262-4+7),"")</f>
        <v/>
      </c>
      <c r="Y262" s="26">
        <f>IF(8&lt;=$Q262,INDEX('BAZA PRAC'!$D$4:$D$61,$P262-4+8),"")</f>
        <v/>
      </c>
      <c r="Z262" s="26">
        <f>IF(9&lt;=$Q262,INDEX('BAZA PRAC'!$D$4:$D$61,$P262-4+9),"")</f>
        <v/>
      </c>
      <c r="AA262" s="26">
        <f>IF(10&lt;=$Q262,INDEX('BAZA PRAC'!$D$4:$D$61,$P262-4+10),"")</f>
        <v/>
      </c>
      <c r="AB262" s="26">
        <f>IF(11&lt;=$Q262,INDEX('BAZA PRAC'!$D$4:$D$61,$P262-4+11),"")</f>
        <v/>
      </c>
      <c r="AC262" s="26">
        <f>IF(12&lt;=$Q262,INDEX('BAZA PRAC'!$D$4:$D$61,$P262-4+12),"")</f>
        <v/>
      </c>
      <c r="AD262" s="26">
        <f>IF(13&lt;=$Q262,INDEX('BAZA PRAC'!$D$4:$D$61,$P262-4+13),"")</f>
        <v/>
      </c>
      <c r="AE262" s="26">
        <f>IF(14&lt;=$Q262,INDEX('BAZA PRAC'!$D$4:$D$61,$P262-4+14),"")</f>
        <v/>
      </c>
      <c r="AF262" s="26">
        <f>IF(15&lt;=$Q262,INDEX('BAZA PRAC'!$D$4:$D$61,$P262-4+15),"")</f>
        <v/>
      </c>
      <c r="AG262" s="26">
        <f>IF(16&lt;=$Q262,INDEX('BAZA PRAC'!$D$4:$D$61,$P262-4+16),"")</f>
        <v/>
      </c>
      <c r="AH262" s="26">
        <f>IF(17&lt;=$Q262,INDEX('BAZA PRAC'!$D$4:$D$61,$P262-4+17),"")</f>
        <v/>
      </c>
      <c r="AI262" s="26">
        <f>IF(18&lt;=$Q262,INDEX('BAZA PRAC'!$D$4:$D$61,$P262-4+18),"")</f>
        <v/>
      </c>
      <c r="AJ262" s="26">
        <f>IF(19&lt;=$Q262,INDEX('BAZA PRAC'!$D$4:$D$61,$P262-4+19),"")</f>
        <v/>
      </c>
      <c r="AK262" s="26">
        <f>IF(20&lt;=$Q262,INDEX('BAZA PRAC'!$D$4:$D$61,$P262-4+20),"")</f>
        <v/>
      </c>
      <c r="AL262" s="26">
        <f>IF(21&lt;=$Q262,INDEX('BAZA PRAC'!$D$4:$D$61,$P262-4+21),"")</f>
        <v/>
      </c>
      <c r="AM262" s="26">
        <f>IF(22&lt;=$Q262,INDEX('BAZA PRAC'!$D$4:$D$61,$P262-4+22),"")</f>
        <v/>
      </c>
      <c r="AN262" s="26">
        <f>IF(23&lt;=$Q262,INDEX('BAZA PRAC'!$D$4:$D$61,$P262-4+23),"")</f>
        <v/>
      </c>
      <c r="AO262" s="26">
        <f>IF(24&lt;=$Q262,INDEX('BAZA PRAC'!$D$4:$D$61,$P262-4+24),"")</f>
        <v/>
      </c>
      <c r="AP262" s="26">
        <f>IF(25&lt;=$Q262,INDEX('BAZA PRAC'!$D$4:$D$61,$P262-4+25),"")</f>
        <v/>
      </c>
      <c r="AQ262" s="26">
        <f>IF(26&lt;=$Q262,INDEX('BAZA PRAC'!$D$4:$D$61,$P262-4+26),"")</f>
        <v/>
      </c>
      <c r="AR262" s="26">
        <f>IF(27&lt;=$Q262,INDEX('BAZA PRAC'!$D$4:$D$61,$P262-4+27),"")</f>
        <v/>
      </c>
      <c r="AS262" s="26">
        <f>IF(28&lt;=$Q262,INDEX('BAZA PRAC'!$D$4:$D$61,$P262-4+28),"")</f>
        <v/>
      </c>
      <c r="AT262" s="26">
        <f>IF(29&lt;=$Q262,INDEX('BAZA PRAC'!$D$4:$D$61,$P262-4+29),"")</f>
        <v/>
      </c>
      <c r="AU262" s="26">
        <f>IF(30&lt;=$Q262,INDEX('BAZA PRAC'!$D$4:$D$61,$P262-4+30),"")</f>
        <v/>
      </c>
      <c r="AV262" s="26">
        <f>IF(31&lt;=$Q262,INDEX('BAZA PRAC'!$D$4:$D$61,$P262-4+31),"")</f>
        <v/>
      </c>
      <c r="AW262" s="26">
        <f>IF(32&lt;=$Q262,INDEX('BAZA PRAC'!$D$4:$D$61,$P262-4+32),"")</f>
        <v/>
      </c>
      <c r="AX262" s="26">
        <f>IF(33&lt;=$Q262,INDEX('BAZA PRAC'!$D$4:$D$61,$P262-4+33),"")</f>
        <v/>
      </c>
      <c r="AY262" s="26">
        <f>IF(34&lt;=$Q262,INDEX('BAZA PRAC'!$D$4:$D$61,$P262-4+34),"")</f>
        <v/>
      </c>
      <c r="AZ262" s="26">
        <f>IF(35&lt;=$Q262,INDEX('BAZA PRAC'!$D$4:$D$61,$P262-4+35),"")</f>
        <v/>
      </c>
      <c r="BA262" s="26">
        <f>IF(36&lt;=$Q262,INDEX('BAZA PRAC'!$D$4:$D$61,$P262-4+36),"")</f>
        <v/>
      </c>
      <c r="BB262" s="26">
        <f>IF(37&lt;=$Q262,INDEX('BAZA PRAC'!$D$4:$D$61,$P262-4+37),"")</f>
        <v/>
      </c>
      <c r="BC262" s="26">
        <f>IF(38&lt;=$Q262,INDEX('BAZA PRAC'!$D$4:$D$61,$P262-4+38),"")</f>
        <v/>
      </c>
      <c r="BD262" s="26">
        <f>IF(39&lt;=$Q262,INDEX('BAZA PRAC'!$D$4:$D$61,$P262-4+39),"")</f>
        <v/>
      </c>
      <c r="BE262" s="26">
        <f>IF(40&lt;=$Q262,INDEX('BAZA PRAC'!$D$4:$D$61,$P262-4+40),"")</f>
        <v/>
      </c>
      <c r="BF262" s="26">
        <f>IF(41&lt;=$Q262,INDEX('BAZA PRAC'!$D$4:$D$61,$P262-4+41),"")</f>
        <v/>
      </c>
      <c r="BG262" s="26">
        <f>IF(42&lt;=$Q262,INDEX('BAZA PRAC'!$D$4:$D$61,$P262-4+42),"")</f>
        <v/>
      </c>
      <c r="BH262" s="26">
        <f>IF(43&lt;=$Q262,INDEX('BAZA PRAC'!$D$4:$D$61,$P262-4+43),"")</f>
        <v/>
      </c>
      <c r="BI262" s="26">
        <f>IF(44&lt;=$Q262,INDEX('BAZA PRAC'!$D$4:$D$61,$P262-4+44),"")</f>
        <v/>
      </c>
      <c r="BJ262" s="26">
        <f>IF(45&lt;=$Q262,INDEX('BAZA PRAC'!$D$4:$D$61,$P262-4+45),"")</f>
        <v/>
      </c>
      <c r="BK262" s="26">
        <f>IF(46&lt;=$Q262,INDEX('BAZA PRAC'!$D$4:$D$61,$P262-4+46),"")</f>
        <v/>
      </c>
      <c r="BL262" s="26">
        <f>IF(47&lt;=$Q262,INDEX('BAZA PRAC'!$D$4:$D$61,$P262-4+47),"")</f>
        <v/>
      </c>
      <c r="BM262" s="26">
        <f>IF(48&lt;=$Q262,INDEX('BAZA PRAC'!$D$4:$D$61,$P262-4+48),"")</f>
        <v/>
      </c>
      <c r="BN262" s="26">
        <f>IF(49&lt;=$Q262,INDEX('BAZA PRAC'!$D$4:$D$61,$P262-4+49),"")</f>
        <v/>
      </c>
      <c r="BO262" s="26">
        <f>IF(50&lt;=$Q262,INDEX('BAZA PRAC'!$D$4:$D$61,$P262-4+50),"")</f>
        <v/>
      </c>
      <c r="BP262" s="26">
        <f>IF(51&lt;=$Q262,INDEX('BAZA PRAC'!$D$4:$D$61,$P262-4+51),"")</f>
        <v/>
      </c>
      <c r="BQ262" s="26">
        <f>IF(52&lt;=$Q262,INDEX('BAZA PRAC'!$D$4:$D$61,$P262-4+52),"")</f>
        <v/>
      </c>
      <c r="BR262" s="26">
        <f>IF(53&lt;=$Q262,INDEX('BAZA PRAC'!$D$4:$D$61,$P262-4+53),"")</f>
        <v/>
      </c>
      <c r="BS262" s="26">
        <f>IF(54&lt;=$Q262,INDEX('BAZA PRAC'!$D$4:$D$61,$P262-4+54),"")</f>
        <v/>
      </c>
      <c r="BT262" s="26">
        <f>IF(55&lt;=$Q262,INDEX('BAZA PRAC'!$D$4:$D$61,$P262-4+55),"")</f>
        <v/>
      </c>
      <c r="BU262" s="26">
        <f>IF(56&lt;=$Q262,INDEX('BAZA PRAC'!$D$4:$D$61,$P262-4+56),"")</f>
        <v/>
      </c>
      <c r="BV262" s="26">
        <f>IF(57&lt;=$Q262,INDEX('BAZA PRAC'!$D$4:$D$61,$P262-4+57),"")</f>
        <v/>
      </c>
      <c r="BW262" s="26">
        <f>IF(58&lt;=$Q262,INDEX('BAZA PRAC'!$D$4:$D$61,$P262-4+58),"")</f>
        <v/>
      </c>
      <c r="BX262" s="20" t="n"/>
      <c r="BY262" s="20" t="n"/>
    </row>
    <row r="263">
      <c r="A263" s="19">
        <f>IF($D263="","",COUNTA($D$11:$D263))</f>
        <v/>
      </c>
      <c r="B263" s="19">
        <f>IF($BX263&lt;&gt;"",$BX263,IF($D263="","",IFERROR(INDEX('BAZA PRAC'!$A$4:$A$61,MATCH($D263,'BAZA PRAC'!$D$4:$D$61,0)),"")))</f>
        <v/>
      </c>
      <c r="C263" s="20" t="n"/>
      <c r="D263" s="21" t="n"/>
      <c r="E263" s="19">
        <f>IF($BY263&lt;&gt;"",$BY263,IF($D263="","",IFERROR(INDEX('BAZA PRAC'!$E$4:$E$61,MATCH($D263,'BAZA PRAC'!$D$4:$D$61,0)),"")))</f>
        <v/>
      </c>
      <c r="F263" s="22" t="n"/>
      <c r="G263" s="23" t="n"/>
      <c r="H263" s="23" t="n"/>
      <c r="I263" s="23" t="n"/>
      <c r="J263" s="24">
        <f>IF($D263="","",N(G263)+N(H263)+N(I263))</f>
        <v/>
      </c>
      <c r="K263" s="24">
        <f>IF($D263="","",N(F263)*J263)</f>
        <v/>
      </c>
      <c r="L263" s="25" t="n"/>
      <c r="M263" s="24">
        <f>IF($D263="","",K263*(1-N(L263)))</f>
        <v/>
      </c>
      <c r="N263" s="21" t="n"/>
      <c r="P263" s="26">
        <f>IFERROR(VLOOKUP($C263,USTAWIENIA!$E$2:$H$8,3,FALSE),4)</f>
        <v/>
      </c>
      <c r="Q263" s="26">
        <f>IFERROR(VLOOKUP($C263,USTAWIENIA!$E$2:$H$8,4,FALSE),58)</f>
        <v/>
      </c>
      <c r="R263" s="26">
        <f>IF(1&lt;=$Q263,INDEX('BAZA PRAC'!$D$4:$D$61,$P263-4+1),"")</f>
        <v/>
      </c>
      <c r="S263" s="26">
        <f>IF(2&lt;=$Q263,INDEX('BAZA PRAC'!$D$4:$D$61,$P263-4+2),"")</f>
        <v/>
      </c>
      <c r="T263" s="26">
        <f>IF(3&lt;=$Q263,INDEX('BAZA PRAC'!$D$4:$D$61,$P263-4+3),"")</f>
        <v/>
      </c>
      <c r="U263" s="26">
        <f>IF(4&lt;=$Q263,INDEX('BAZA PRAC'!$D$4:$D$61,$P263-4+4),"")</f>
        <v/>
      </c>
      <c r="V263" s="26">
        <f>IF(5&lt;=$Q263,INDEX('BAZA PRAC'!$D$4:$D$61,$P263-4+5),"")</f>
        <v/>
      </c>
      <c r="W263" s="26">
        <f>IF(6&lt;=$Q263,INDEX('BAZA PRAC'!$D$4:$D$61,$P263-4+6),"")</f>
        <v/>
      </c>
      <c r="X263" s="26">
        <f>IF(7&lt;=$Q263,INDEX('BAZA PRAC'!$D$4:$D$61,$P263-4+7),"")</f>
        <v/>
      </c>
      <c r="Y263" s="26">
        <f>IF(8&lt;=$Q263,INDEX('BAZA PRAC'!$D$4:$D$61,$P263-4+8),"")</f>
        <v/>
      </c>
      <c r="Z263" s="26">
        <f>IF(9&lt;=$Q263,INDEX('BAZA PRAC'!$D$4:$D$61,$P263-4+9),"")</f>
        <v/>
      </c>
      <c r="AA263" s="26">
        <f>IF(10&lt;=$Q263,INDEX('BAZA PRAC'!$D$4:$D$61,$P263-4+10),"")</f>
        <v/>
      </c>
      <c r="AB263" s="26">
        <f>IF(11&lt;=$Q263,INDEX('BAZA PRAC'!$D$4:$D$61,$P263-4+11),"")</f>
        <v/>
      </c>
      <c r="AC263" s="26">
        <f>IF(12&lt;=$Q263,INDEX('BAZA PRAC'!$D$4:$D$61,$P263-4+12),"")</f>
        <v/>
      </c>
      <c r="AD263" s="26">
        <f>IF(13&lt;=$Q263,INDEX('BAZA PRAC'!$D$4:$D$61,$P263-4+13),"")</f>
        <v/>
      </c>
      <c r="AE263" s="26">
        <f>IF(14&lt;=$Q263,INDEX('BAZA PRAC'!$D$4:$D$61,$P263-4+14),"")</f>
        <v/>
      </c>
      <c r="AF263" s="26">
        <f>IF(15&lt;=$Q263,INDEX('BAZA PRAC'!$D$4:$D$61,$P263-4+15),"")</f>
        <v/>
      </c>
      <c r="AG263" s="26">
        <f>IF(16&lt;=$Q263,INDEX('BAZA PRAC'!$D$4:$D$61,$P263-4+16),"")</f>
        <v/>
      </c>
      <c r="AH263" s="26">
        <f>IF(17&lt;=$Q263,INDEX('BAZA PRAC'!$D$4:$D$61,$P263-4+17),"")</f>
        <v/>
      </c>
      <c r="AI263" s="26">
        <f>IF(18&lt;=$Q263,INDEX('BAZA PRAC'!$D$4:$D$61,$P263-4+18),"")</f>
        <v/>
      </c>
      <c r="AJ263" s="26">
        <f>IF(19&lt;=$Q263,INDEX('BAZA PRAC'!$D$4:$D$61,$P263-4+19),"")</f>
        <v/>
      </c>
      <c r="AK263" s="26">
        <f>IF(20&lt;=$Q263,INDEX('BAZA PRAC'!$D$4:$D$61,$P263-4+20),"")</f>
        <v/>
      </c>
      <c r="AL263" s="26">
        <f>IF(21&lt;=$Q263,INDEX('BAZA PRAC'!$D$4:$D$61,$P263-4+21),"")</f>
        <v/>
      </c>
      <c r="AM263" s="26">
        <f>IF(22&lt;=$Q263,INDEX('BAZA PRAC'!$D$4:$D$61,$P263-4+22),"")</f>
        <v/>
      </c>
      <c r="AN263" s="26">
        <f>IF(23&lt;=$Q263,INDEX('BAZA PRAC'!$D$4:$D$61,$P263-4+23),"")</f>
        <v/>
      </c>
      <c r="AO263" s="26">
        <f>IF(24&lt;=$Q263,INDEX('BAZA PRAC'!$D$4:$D$61,$P263-4+24),"")</f>
        <v/>
      </c>
      <c r="AP263" s="26">
        <f>IF(25&lt;=$Q263,INDEX('BAZA PRAC'!$D$4:$D$61,$P263-4+25),"")</f>
        <v/>
      </c>
      <c r="AQ263" s="26">
        <f>IF(26&lt;=$Q263,INDEX('BAZA PRAC'!$D$4:$D$61,$P263-4+26),"")</f>
        <v/>
      </c>
      <c r="AR263" s="26">
        <f>IF(27&lt;=$Q263,INDEX('BAZA PRAC'!$D$4:$D$61,$P263-4+27),"")</f>
        <v/>
      </c>
      <c r="AS263" s="26">
        <f>IF(28&lt;=$Q263,INDEX('BAZA PRAC'!$D$4:$D$61,$P263-4+28),"")</f>
        <v/>
      </c>
      <c r="AT263" s="26">
        <f>IF(29&lt;=$Q263,INDEX('BAZA PRAC'!$D$4:$D$61,$P263-4+29),"")</f>
        <v/>
      </c>
      <c r="AU263" s="26">
        <f>IF(30&lt;=$Q263,INDEX('BAZA PRAC'!$D$4:$D$61,$P263-4+30),"")</f>
        <v/>
      </c>
      <c r="AV263" s="26">
        <f>IF(31&lt;=$Q263,INDEX('BAZA PRAC'!$D$4:$D$61,$P263-4+31),"")</f>
        <v/>
      </c>
      <c r="AW263" s="26">
        <f>IF(32&lt;=$Q263,INDEX('BAZA PRAC'!$D$4:$D$61,$P263-4+32),"")</f>
        <v/>
      </c>
      <c r="AX263" s="26">
        <f>IF(33&lt;=$Q263,INDEX('BAZA PRAC'!$D$4:$D$61,$P263-4+33),"")</f>
        <v/>
      </c>
      <c r="AY263" s="26">
        <f>IF(34&lt;=$Q263,INDEX('BAZA PRAC'!$D$4:$D$61,$P263-4+34),"")</f>
        <v/>
      </c>
      <c r="AZ263" s="26">
        <f>IF(35&lt;=$Q263,INDEX('BAZA PRAC'!$D$4:$D$61,$P263-4+35),"")</f>
        <v/>
      </c>
      <c r="BA263" s="26">
        <f>IF(36&lt;=$Q263,INDEX('BAZA PRAC'!$D$4:$D$61,$P263-4+36),"")</f>
        <v/>
      </c>
      <c r="BB263" s="26">
        <f>IF(37&lt;=$Q263,INDEX('BAZA PRAC'!$D$4:$D$61,$P263-4+37),"")</f>
        <v/>
      </c>
      <c r="BC263" s="26">
        <f>IF(38&lt;=$Q263,INDEX('BAZA PRAC'!$D$4:$D$61,$P263-4+38),"")</f>
        <v/>
      </c>
      <c r="BD263" s="26">
        <f>IF(39&lt;=$Q263,INDEX('BAZA PRAC'!$D$4:$D$61,$P263-4+39),"")</f>
        <v/>
      </c>
      <c r="BE263" s="26">
        <f>IF(40&lt;=$Q263,INDEX('BAZA PRAC'!$D$4:$D$61,$P263-4+40),"")</f>
        <v/>
      </c>
      <c r="BF263" s="26">
        <f>IF(41&lt;=$Q263,INDEX('BAZA PRAC'!$D$4:$D$61,$P263-4+41),"")</f>
        <v/>
      </c>
      <c r="BG263" s="26">
        <f>IF(42&lt;=$Q263,INDEX('BAZA PRAC'!$D$4:$D$61,$P263-4+42),"")</f>
        <v/>
      </c>
      <c r="BH263" s="26">
        <f>IF(43&lt;=$Q263,INDEX('BAZA PRAC'!$D$4:$D$61,$P263-4+43),"")</f>
        <v/>
      </c>
      <c r="BI263" s="26">
        <f>IF(44&lt;=$Q263,INDEX('BAZA PRAC'!$D$4:$D$61,$P263-4+44),"")</f>
        <v/>
      </c>
      <c r="BJ263" s="26">
        <f>IF(45&lt;=$Q263,INDEX('BAZA PRAC'!$D$4:$D$61,$P263-4+45),"")</f>
        <v/>
      </c>
      <c r="BK263" s="26">
        <f>IF(46&lt;=$Q263,INDEX('BAZA PRAC'!$D$4:$D$61,$P263-4+46),"")</f>
        <v/>
      </c>
      <c r="BL263" s="26">
        <f>IF(47&lt;=$Q263,INDEX('BAZA PRAC'!$D$4:$D$61,$P263-4+47),"")</f>
        <v/>
      </c>
      <c r="BM263" s="26">
        <f>IF(48&lt;=$Q263,INDEX('BAZA PRAC'!$D$4:$D$61,$P263-4+48),"")</f>
        <v/>
      </c>
      <c r="BN263" s="26">
        <f>IF(49&lt;=$Q263,INDEX('BAZA PRAC'!$D$4:$D$61,$P263-4+49),"")</f>
        <v/>
      </c>
      <c r="BO263" s="26">
        <f>IF(50&lt;=$Q263,INDEX('BAZA PRAC'!$D$4:$D$61,$P263-4+50),"")</f>
        <v/>
      </c>
      <c r="BP263" s="26">
        <f>IF(51&lt;=$Q263,INDEX('BAZA PRAC'!$D$4:$D$61,$P263-4+51),"")</f>
        <v/>
      </c>
      <c r="BQ263" s="26">
        <f>IF(52&lt;=$Q263,INDEX('BAZA PRAC'!$D$4:$D$61,$P263-4+52),"")</f>
        <v/>
      </c>
      <c r="BR263" s="26">
        <f>IF(53&lt;=$Q263,INDEX('BAZA PRAC'!$D$4:$D$61,$P263-4+53),"")</f>
        <v/>
      </c>
      <c r="BS263" s="26">
        <f>IF(54&lt;=$Q263,INDEX('BAZA PRAC'!$D$4:$D$61,$P263-4+54),"")</f>
        <v/>
      </c>
      <c r="BT263" s="26">
        <f>IF(55&lt;=$Q263,INDEX('BAZA PRAC'!$D$4:$D$61,$P263-4+55),"")</f>
        <v/>
      </c>
      <c r="BU263" s="26">
        <f>IF(56&lt;=$Q263,INDEX('BAZA PRAC'!$D$4:$D$61,$P263-4+56),"")</f>
        <v/>
      </c>
      <c r="BV263" s="26">
        <f>IF(57&lt;=$Q263,INDEX('BAZA PRAC'!$D$4:$D$61,$P263-4+57),"")</f>
        <v/>
      </c>
      <c r="BW263" s="26">
        <f>IF(58&lt;=$Q263,INDEX('BAZA PRAC'!$D$4:$D$61,$P263-4+58),"")</f>
        <v/>
      </c>
      <c r="BX263" s="20" t="n"/>
      <c r="BY263" s="20" t="n"/>
    </row>
    <row r="264">
      <c r="A264" s="27">
        <f>IF($D264="","",COUNTA($D$11:$D264))</f>
        <v/>
      </c>
      <c r="B264" s="27">
        <f>IF($BX264&lt;&gt;"",$BX264,IF($D264="","",IFERROR(INDEX('BAZA PRAC'!$A$4:$A$61,MATCH($D264,'BAZA PRAC'!$D$4:$D$61,0)),"")))</f>
        <v/>
      </c>
      <c r="C264" s="20" t="n"/>
      <c r="D264" s="21" t="n"/>
      <c r="E264" s="27">
        <f>IF($BY264&lt;&gt;"",$BY264,IF($D264="","",IFERROR(INDEX('BAZA PRAC'!$E$4:$E$61,MATCH($D264,'BAZA PRAC'!$D$4:$D$61,0)),"")))</f>
        <v/>
      </c>
      <c r="F264" s="22" t="n"/>
      <c r="G264" s="23" t="n"/>
      <c r="H264" s="23" t="n"/>
      <c r="I264" s="23" t="n"/>
      <c r="J264" s="28">
        <f>IF($D264="","",N(G264)+N(H264)+N(I264))</f>
        <v/>
      </c>
      <c r="K264" s="28">
        <f>IF($D264="","",N(F264)*J264)</f>
        <v/>
      </c>
      <c r="L264" s="25" t="n"/>
      <c r="M264" s="28">
        <f>IF($D264="","",K264*(1-N(L264)))</f>
        <v/>
      </c>
      <c r="N264" s="21" t="n"/>
      <c r="P264" s="26">
        <f>IFERROR(VLOOKUP($C264,USTAWIENIA!$E$2:$H$8,3,FALSE),4)</f>
        <v/>
      </c>
      <c r="Q264" s="26">
        <f>IFERROR(VLOOKUP($C264,USTAWIENIA!$E$2:$H$8,4,FALSE),58)</f>
        <v/>
      </c>
      <c r="R264" s="26">
        <f>IF(1&lt;=$Q264,INDEX('BAZA PRAC'!$D$4:$D$61,$P264-4+1),"")</f>
        <v/>
      </c>
      <c r="S264" s="26">
        <f>IF(2&lt;=$Q264,INDEX('BAZA PRAC'!$D$4:$D$61,$P264-4+2),"")</f>
        <v/>
      </c>
      <c r="T264" s="26">
        <f>IF(3&lt;=$Q264,INDEX('BAZA PRAC'!$D$4:$D$61,$P264-4+3),"")</f>
        <v/>
      </c>
      <c r="U264" s="26">
        <f>IF(4&lt;=$Q264,INDEX('BAZA PRAC'!$D$4:$D$61,$P264-4+4),"")</f>
        <v/>
      </c>
      <c r="V264" s="26">
        <f>IF(5&lt;=$Q264,INDEX('BAZA PRAC'!$D$4:$D$61,$P264-4+5),"")</f>
        <v/>
      </c>
      <c r="W264" s="26">
        <f>IF(6&lt;=$Q264,INDEX('BAZA PRAC'!$D$4:$D$61,$P264-4+6),"")</f>
        <v/>
      </c>
      <c r="X264" s="26">
        <f>IF(7&lt;=$Q264,INDEX('BAZA PRAC'!$D$4:$D$61,$P264-4+7),"")</f>
        <v/>
      </c>
      <c r="Y264" s="26">
        <f>IF(8&lt;=$Q264,INDEX('BAZA PRAC'!$D$4:$D$61,$P264-4+8),"")</f>
        <v/>
      </c>
      <c r="Z264" s="26">
        <f>IF(9&lt;=$Q264,INDEX('BAZA PRAC'!$D$4:$D$61,$P264-4+9),"")</f>
        <v/>
      </c>
      <c r="AA264" s="26">
        <f>IF(10&lt;=$Q264,INDEX('BAZA PRAC'!$D$4:$D$61,$P264-4+10),"")</f>
        <v/>
      </c>
      <c r="AB264" s="26">
        <f>IF(11&lt;=$Q264,INDEX('BAZA PRAC'!$D$4:$D$61,$P264-4+11),"")</f>
        <v/>
      </c>
      <c r="AC264" s="26">
        <f>IF(12&lt;=$Q264,INDEX('BAZA PRAC'!$D$4:$D$61,$P264-4+12),"")</f>
        <v/>
      </c>
      <c r="AD264" s="26">
        <f>IF(13&lt;=$Q264,INDEX('BAZA PRAC'!$D$4:$D$61,$P264-4+13),"")</f>
        <v/>
      </c>
      <c r="AE264" s="26">
        <f>IF(14&lt;=$Q264,INDEX('BAZA PRAC'!$D$4:$D$61,$P264-4+14),"")</f>
        <v/>
      </c>
      <c r="AF264" s="26">
        <f>IF(15&lt;=$Q264,INDEX('BAZA PRAC'!$D$4:$D$61,$P264-4+15),"")</f>
        <v/>
      </c>
      <c r="AG264" s="26">
        <f>IF(16&lt;=$Q264,INDEX('BAZA PRAC'!$D$4:$D$61,$P264-4+16),"")</f>
        <v/>
      </c>
      <c r="AH264" s="26">
        <f>IF(17&lt;=$Q264,INDEX('BAZA PRAC'!$D$4:$D$61,$P264-4+17),"")</f>
        <v/>
      </c>
      <c r="AI264" s="26">
        <f>IF(18&lt;=$Q264,INDEX('BAZA PRAC'!$D$4:$D$61,$P264-4+18),"")</f>
        <v/>
      </c>
      <c r="AJ264" s="26">
        <f>IF(19&lt;=$Q264,INDEX('BAZA PRAC'!$D$4:$D$61,$P264-4+19),"")</f>
        <v/>
      </c>
      <c r="AK264" s="26">
        <f>IF(20&lt;=$Q264,INDEX('BAZA PRAC'!$D$4:$D$61,$P264-4+20),"")</f>
        <v/>
      </c>
      <c r="AL264" s="26">
        <f>IF(21&lt;=$Q264,INDEX('BAZA PRAC'!$D$4:$D$61,$P264-4+21),"")</f>
        <v/>
      </c>
      <c r="AM264" s="26">
        <f>IF(22&lt;=$Q264,INDEX('BAZA PRAC'!$D$4:$D$61,$P264-4+22),"")</f>
        <v/>
      </c>
      <c r="AN264" s="26">
        <f>IF(23&lt;=$Q264,INDEX('BAZA PRAC'!$D$4:$D$61,$P264-4+23),"")</f>
        <v/>
      </c>
      <c r="AO264" s="26">
        <f>IF(24&lt;=$Q264,INDEX('BAZA PRAC'!$D$4:$D$61,$P264-4+24),"")</f>
        <v/>
      </c>
      <c r="AP264" s="26">
        <f>IF(25&lt;=$Q264,INDEX('BAZA PRAC'!$D$4:$D$61,$P264-4+25),"")</f>
        <v/>
      </c>
      <c r="AQ264" s="26">
        <f>IF(26&lt;=$Q264,INDEX('BAZA PRAC'!$D$4:$D$61,$P264-4+26),"")</f>
        <v/>
      </c>
      <c r="AR264" s="26">
        <f>IF(27&lt;=$Q264,INDEX('BAZA PRAC'!$D$4:$D$61,$P264-4+27),"")</f>
        <v/>
      </c>
      <c r="AS264" s="26">
        <f>IF(28&lt;=$Q264,INDEX('BAZA PRAC'!$D$4:$D$61,$P264-4+28),"")</f>
        <v/>
      </c>
      <c r="AT264" s="26">
        <f>IF(29&lt;=$Q264,INDEX('BAZA PRAC'!$D$4:$D$61,$P264-4+29),"")</f>
        <v/>
      </c>
      <c r="AU264" s="26">
        <f>IF(30&lt;=$Q264,INDEX('BAZA PRAC'!$D$4:$D$61,$P264-4+30),"")</f>
        <v/>
      </c>
      <c r="AV264" s="26">
        <f>IF(31&lt;=$Q264,INDEX('BAZA PRAC'!$D$4:$D$61,$P264-4+31),"")</f>
        <v/>
      </c>
      <c r="AW264" s="26">
        <f>IF(32&lt;=$Q264,INDEX('BAZA PRAC'!$D$4:$D$61,$P264-4+32),"")</f>
        <v/>
      </c>
      <c r="AX264" s="26">
        <f>IF(33&lt;=$Q264,INDEX('BAZA PRAC'!$D$4:$D$61,$P264-4+33),"")</f>
        <v/>
      </c>
      <c r="AY264" s="26">
        <f>IF(34&lt;=$Q264,INDEX('BAZA PRAC'!$D$4:$D$61,$P264-4+34),"")</f>
        <v/>
      </c>
      <c r="AZ264" s="26">
        <f>IF(35&lt;=$Q264,INDEX('BAZA PRAC'!$D$4:$D$61,$P264-4+35),"")</f>
        <v/>
      </c>
      <c r="BA264" s="26">
        <f>IF(36&lt;=$Q264,INDEX('BAZA PRAC'!$D$4:$D$61,$P264-4+36),"")</f>
        <v/>
      </c>
      <c r="BB264" s="26">
        <f>IF(37&lt;=$Q264,INDEX('BAZA PRAC'!$D$4:$D$61,$P264-4+37),"")</f>
        <v/>
      </c>
      <c r="BC264" s="26">
        <f>IF(38&lt;=$Q264,INDEX('BAZA PRAC'!$D$4:$D$61,$P264-4+38),"")</f>
        <v/>
      </c>
      <c r="BD264" s="26">
        <f>IF(39&lt;=$Q264,INDEX('BAZA PRAC'!$D$4:$D$61,$P264-4+39),"")</f>
        <v/>
      </c>
      <c r="BE264" s="26">
        <f>IF(40&lt;=$Q264,INDEX('BAZA PRAC'!$D$4:$D$61,$P264-4+40),"")</f>
        <v/>
      </c>
      <c r="BF264" s="26">
        <f>IF(41&lt;=$Q264,INDEX('BAZA PRAC'!$D$4:$D$61,$P264-4+41),"")</f>
        <v/>
      </c>
      <c r="BG264" s="26">
        <f>IF(42&lt;=$Q264,INDEX('BAZA PRAC'!$D$4:$D$61,$P264-4+42),"")</f>
        <v/>
      </c>
      <c r="BH264" s="26">
        <f>IF(43&lt;=$Q264,INDEX('BAZA PRAC'!$D$4:$D$61,$P264-4+43),"")</f>
        <v/>
      </c>
      <c r="BI264" s="26">
        <f>IF(44&lt;=$Q264,INDEX('BAZA PRAC'!$D$4:$D$61,$P264-4+44),"")</f>
        <v/>
      </c>
      <c r="BJ264" s="26">
        <f>IF(45&lt;=$Q264,INDEX('BAZA PRAC'!$D$4:$D$61,$P264-4+45),"")</f>
        <v/>
      </c>
      <c r="BK264" s="26">
        <f>IF(46&lt;=$Q264,INDEX('BAZA PRAC'!$D$4:$D$61,$P264-4+46),"")</f>
        <v/>
      </c>
      <c r="BL264" s="26">
        <f>IF(47&lt;=$Q264,INDEX('BAZA PRAC'!$D$4:$D$61,$P264-4+47),"")</f>
        <v/>
      </c>
      <c r="BM264" s="26">
        <f>IF(48&lt;=$Q264,INDEX('BAZA PRAC'!$D$4:$D$61,$P264-4+48),"")</f>
        <v/>
      </c>
      <c r="BN264" s="26">
        <f>IF(49&lt;=$Q264,INDEX('BAZA PRAC'!$D$4:$D$61,$P264-4+49),"")</f>
        <v/>
      </c>
      <c r="BO264" s="26">
        <f>IF(50&lt;=$Q264,INDEX('BAZA PRAC'!$D$4:$D$61,$P264-4+50),"")</f>
        <v/>
      </c>
      <c r="BP264" s="26">
        <f>IF(51&lt;=$Q264,INDEX('BAZA PRAC'!$D$4:$D$61,$P264-4+51),"")</f>
        <v/>
      </c>
      <c r="BQ264" s="26">
        <f>IF(52&lt;=$Q264,INDEX('BAZA PRAC'!$D$4:$D$61,$P264-4+52),"")</f>
        <v/>
      </c>
      <c r="BR264" s="26">
        <f>IF(53&lt;=$Q264,INDEX('BAZA PRAC'!$D$4:$D$61,$P264-4+53),"")</f>
        <v/>
      </c>
      <c r="BS264" s="26">
        <f>IF(54&lt;=$Q264,INDEX('BAZA PRAC'!$D$4:$D$61,$P264-4+54),"")</f>
        <v/>
      </c>
      <c r="BT264" s="26">
        <f>IF(55&lt;=$Q264,INDEX('BAZA PRAC'!$D$4:$D$61,$P264-4+55),"")</f>
        <v/>
      </c>
      <c r="BU264" s="26">
        <f>IF(56&lt;=$Q264,INDEX('BAZA PRAC'!$D$4:$D$61,$P264-4+56),"")</f>
        <v/>
      </c>
      <c r="BV264" s="26">
        <f>IF(57&lt;=$Q264,INDEX('BAZA PRAC'!$D$4:$D$61,$P264-4+57),"")</f>
        <v/>
      </c>
      <c r="BW264" s="26">
        <f>IF(58&lt;=$Q264,INDEX('BAZA PRAC'!$D$4:$D$61,$P264-4+58),"")</f>
        <v/>
      </c>
      <c r="BX264" s="20" t="n"/>
      <c r="BY264" s="20" t="n"/>
    </row>
    <row r="265">
      <c r="A265" s="19">
        <f>IF($D265="","",COUNTA($D$11:$D265))</f>
        <v/>
      </c>
      <c r="B265" s="19">
        <f>IF($BX265&lt;&gt;"",$BX265,IF($D265="","",IFERROR(INDEX('BAZA PRAC'!$A$4:$A$61,MATCH($D265,'BAZA PRAC'!$D$4:$D$61,0)),"")))</f>
        <v/>
      </c>
      <c r="C265" s="20" t="n"/>
      <c r="D265" s="21" t="n"/>
      <c r="E265" s="19">
        <f>IF($BY265&lt;&gt;"",$BY265,IF($D265="","",IFERROR(INDEX('BAZA PRAC'!$E$4:$E$61,MATCH($D265,'BAZA PRAC'!$D$4:$D$61,0)),"")))</f>
        <v/>
      </c>
      <c r="F265" s="22" t="n"/>
      <c r="G265" s="23" t="n"/>
      <c r="H265" s="23" t="n"/>
      <c r="I265" s="23" t="n"/>
      <c r="J265" s="24">
        <f>IF($D265="","",N(G265)+N(H265)+N(I265))</f>
        <v/>
      </c>
      <c r="K265" s="24">
        <f>IF($D265="","",N(F265)*J265)</f>
        <v/>
      </c>
      <c r="L265" s="25" t="n"/>
      <c r="M265" s="24">
        <f>IF($D265="","",K265*(1-N(L265)))</f>
        <v/>
      </c>
      <c r="N265" s="21" t="n"/>
      <c r="P265" s="26">
        <f>IFERROR(VLOOKUP($C265,USTAWIENIA!$E$2:$H$8,3,FALSE),4)</f>
        <v/>
      </c>
      <c r="Q265" s="26">
        <f>IFERROR(VLOOKUP($C265,USTAWIENIA!$E$2:$H$8,4,FALSE),58)</f>
        <v/>
      </c>
      <c r="R265" s="26">
        <f>IF(1&lt;=$Q265,INDEX('BAZA PRAC'!$D$4:$D$61,$P265-4+1),"")</f>
        <v/>
      </c>
      <c r="S265" s="26">
        <f>IF(2&lt;=$Q265,INDEX('BAZA PRAC'!$D$4:$D$61,$P265-4+2),"")</f>
        <v/>
      </c>
      <c r="T265" s="26">
        <f>IF(3&lt;=$Q265,INDEX('BAZA PRAC'!$D$4:$D$61,$P265-4+3),"")</f>
        <v/>
      </c>
      <c r="U265" s="26">
        <f>IF(4&lt;=$Q265,INDEX('BAZA PRAC'!$D$4:$D$61,$P265-4+4),"")</f>
        <v/>
      </c>
      <c r="V265" s="26">
        <f>IF(5&lt;=$Q265,INDEX('BAZA PRAC'!$D$4:$D$61,$P265-4+5),"")</f>
        <v/>
      </c>
      <c r="W265" s="26">
        <f>IF(6&lt;=$Q265,INDEX('BAZA PRAC'!$D$4:$D$61,$P265-4+6),"")</f>
        <v/>
      </c>
      <c r="X265" s="26">
        <f>IF(7&lt;=$Q265,INDEX('BAZA PRAC'!$D$4:$D$61,$P265-4+7),"")</f>
        <v/>
      </c>
      <c r="Y265" s="26">
        <f>IF(8&lt;=$Q265,INDEX('BAZA PRAC'!$D$4:$D$61,$P265-4+8),"")</f>
        <v/>
      </c>
      <c r="Z265" s="26">
        <f>IF(9&lt;=$Q265,INDEX('BAZA PRAC'!$D$4:$D$61,$P265-4+9),"")</f>
        <v/>
      </c>
      <c r="AA265" s="26">
        <f>IF(10&lt;=$Q265,INDEX('BAZA PRAC'!$D$4:$D$61,$P265-4+10),"")</f>
        <v/>
      </c>
      <c r="AB265" s="26">
        <f>IF(11&lt;=$Q265,INDEX('BAZA PRAC'!$D$4:$D$61,$P265-4+11),"")</f>
        <v/>
      </c>
      <c r="AC265" s="26">
        <f>IF(12&lt;=$Q265,INDEX('BAZA PRAC'!$D$4:$D$61,$P265-4+12),"")</f>
        <v/>
      </c>
      <c r="AD265" s="26">
        <f>IF(13&lt;=$Q265,INDEX('BAZA PRAC'!$D$4:$D$61,$P265-4+13),"")</f>
        <v/>
      </c>
      <c r="AE265" s="26">
        <f>IF(14&lt;=$Q265,INDEX('BAZA PRAC'!$D$4:$D$61,$P265-4+14),"")</f>
        <v/>
      </c>
      <c r="AF265" s="26">
        <f>IF(15&lt;=$Q265,INDEX('BAZA PRAC'!$D$4:$D$61,$P265-4+15),"")</f>
        <v/>
      </c>
      <c r="AG265" s="26">
        <f>IF(16&lt;=$Q265,INDEX('BAZA PRAC'!$D$4:$D$61,$P265-4+16),"")</f>
        <v/>
      </c>
      <c r="AH265" s="26">
        <f>IF(17&lt;=$Q265,INDEX('BAZA PRAC'!$D$4:$D$61,$P265-4+17),"")</f>
        <v/>
      </c>
      <c r="AI265" s="26">
        <f>IF(18&lt;=$Q265,INDEX('BAZA PRAC'!$D$4:$D$61,$P265-4+18),"")</f>
        <v/>
      </c>
      <c r="AJ265" s="26">
        <f>IF(19&lt;=$Q265,INDEX('BAZA PRAC'!$D$4:$D$61,$P265-4+19),"")</f>
        <v/>
      </c>
      <c r="AK265" s="26">
        <f>IF(20&lt;=$Q265,INDEX('BAZA PRAC'!$D$4:$D$61,$P265-4+20),"")</f>
        <v/>
      </c>
      <c r="AL265" s="26">
        <f>IF(21&lt;=$Q265,INDEX('BAZA PRAC'!$D$4:$D$61,$P265-4+21),"")</f>
        <v/>
      </c>
      <c r="AM265" s="26">
        <f>IF(22&lt;=$Q265,INDEX('BAZA PRAC'!$D$4:$D$61,$P265-4+22),"")</f>
        <v/>
      </c>
      <c r="AN265" s="26">
        <f>IF(23&lt;=$Q265,INDEX('BAZA PRAC'!$D$4:$D$61,$P265-4+23),"")</f>
        <v/>
      </c>
      <c r="AO265" s="26">
        <f>IF(24&lt;=$Q265,INDEX('BAZA PRAC'!$D$4:$D$61,$P265-4+24),"")</f>
        <v/>
      </c>
      <c r="AP265" s="26">
        <f>IF(25&lt;=$Q265,INDEX('BAZA PRAC'!$D$4:$D$61,$P265-4+25),"")</f>
        <v/>
      </c>
      <c r="AQ265" s="26">
        <f>IF(26&lt;=$Q265,INDEX('BAZA PRAC'!$D$4:$D$61,$P265-4+26),"")</f>
        <v/>
      </c>
      <c r="AR265" s="26">
        <f>IF(27&lt;=$Q265,INDEX('BAZA PRAC'!$D$4:$D$61,$P265-4+27),"")</f>
        <v/>
      </c>
      <c r="AS265" s="26">
        <f>IF(28&lt;=$Q265,INDEX('BAZA PRAC'!$D$4:$D$61,$P265-4+28),"")</f>
        <v/>
      </c>
      <c r="AT265" s="26">
        <f>IF(29&lt;=$Q265,INDEX('BAZA PRAC'!$D$4:$D$61,$P265-4+29),"")</f>
        <v/>
      </c>
      <c r="AU265" s="26">
        <f>IF(30&lt;=$Q265,INDEX('BAZA PRAC'!$D$4:$D$61,$P265-4+30),"")</f>
        <v/>
      </c>
      <c r="AV265" s="26">
        <f>IF(31&lt;=$Q265,INDEX('BAZA PRAC'!$D$4:$D$61,$P265-4+31),"")</f>
        <v/>
      </c>
      <c r="AW265" s="26">
        <f>IF(32&lt;=$Q265,INDEX('BAZA PRAC'!$D$4:$D$61,$P265-4+32),"")</f>
        <v/>
      </c>
      <c r="AX265" s="26">
        <f>IF(33&lt;=$Q265,INDEX('BAZA PRAC'!$D$4:$D$61,$P265-4+33),"")</f>
        <v/>
      </c>
      <c r="AY265" s="26">
        <f>IF(34&lt;=$Q265,INDEX('BAZA PRAC'!$D$4:$D$61,$P265-4+34),"")</f>
        <v/>
      </c>
      <c r="AZ265" s="26">
        <f>IF(35&lt;=$Q265,INDEX('BAZA PRAC'!$D$4:$D$61,$P265-4+35),"")</f>
        <v/>
      </c>
      <c r="BA265" s="26">
        <f>IF(36&lt;=$Q265,INDEX('BAZA PRAC'!$D$4:$D$61,$P265-4+36),"")</f>
        <v/>
      </c>
      <c r="BB265" s="26">
        <f>IF(37&lt;=$Q265,INDEX('BAZA PRAC'!$D$4:$D$61,$P265-4+37),"")</f>
        <v/>
      </c>
      <c r="BC265" s="26">
        <f>IF(38&lt;=$Q265,INDEX('BAZA PRAC'!$D$4:$D$61,$P265-4+38),"")</f>
        <v/>
      </c>
      <c r="BD265" s="26">
        <f>IF(39&lt;=$Q265,INDEX('BAZA PRAC'!$D$4:$D$61,$P265-4+39),"")</f>
        <v/>
      </c>
      <c r="BE265" s="26">
        <f>IF(40&lt;=$Q265,INDEX('BAZA PRAC'!$D$4:$D$61,$P265-4+40),"")</f>
        <v/>
      </c>
      <c r="BF265" s="26">
        <f>IF(41&lt;=$Q265,INDEX('BAZA PRAC'!$D$4:$D$61,$P265-4+41),"")</f>
        <v/>
      </c>
      <c r="BG265" s="26">
        <f>IF(42&lt;=$Q265,INDEX('BAZA PRAC'!$D$4:$D$61,$P265-4+42),"")</f>
        <v/>
      </c>
      <c r="BH265" s="26">
        <f>IF(43&lt;=$Q265,INDEX('BAZA PRAC'!$D$4:$D$61,$P265-4+43),"")</f>
        <v/>
      </c>
      <c r="BI265" s="26">
        <f>IF(44&lt;=$Q265,INDEX('BAZA PRAC'!$D$4:$D$61,$P265-4+44),"")</f>
        <v/>
      </c>
      <c r="BJ265" s="26">
        <f>IF(45&lt;=$Q265,INDEX('BAZA PRAC'!$D$4:$D$61,$P265-4+45),"")</f>
        <v/>
      </c>
      <c r="BK265" s="26">
        <f>IF(46&lt;=$Q265,INDEX('BAZA PRAC'!$D$4:$D$61,$P265-4+46),"")</f>
        <v/>
      </c>
      <c r="BL265" s="26">
        <f>IF(47&lt;=$Q265,INDEX('BAZA PRAC'!$D$4:$D$61,$P265-4+47),"")</f>
        <v/>
      </c>
      <c r="BM265" s="26">
        <f>IF(48&lt;=$Q265,INDEX('BAZA PRAC'!$D$4:$D$61,$P265-4+48),"")</f>
        <v/>
      </c>
      <c r="BN265" s="26">
        <f>IF(49&lt;=$Q265,INDEX('BAZA PRAC'!$D$4:$D$61,$P265-4+49),"")</f>
        <v/>
      </c>
      <c r="BO265" s="26">
        <f>IF(50&lt;=$Q265,INDEX('BAZA PRAC'!$D$4:$D$61,$P265-4+50),"")</f>
        <v/>
      </c>
      <c r="BP265" s="26">
        <f>IF(51&lt;=$Q265,INDEX('BAZA PRAC'!$D$4:$D$61,$P265-4+51),"")</f>
        <v/>
      </c>
      <c r="BQ265" s="26">
        <f>IF(52&lt;=$Q265,INDEX('BAZA PRAC'!$D$4:$D$61,$P265-4+52),"")</f>
        <v/>
      </c>
      <c r="BR265" s="26">
        <f>IF(53&lt;=$Q265,INDEX('BAZA PRAC'!$D$4:$D$61,$P265-4+53),"")</f>
        <v/>
      </c>
      <c r="BS265" s="26">
        <f>IF(54&lt;=$Q265,INDEX('BAZA PRAC'!$D$4:$D$61,$P265-4+54),"")</f>
        <v/>
      </c>
      <c r="BT265" s="26">
        <f>IF(55&lt;=$Q265,INDEX('BAZA PRAC'!$D$4:$D$61,$P265-4+55),"")</f>
        <v/>
      </c>
      <c r="BU265" s="26">
        <f>IF(56&lt;=$Q265,INDEX('BAZA PRAC'!$D$4:$D$61,$P265-4+56),"")</f>
        <v/>
      </c>
      <c r="BV265" s="26">
        <f>IF(57&lt;=$Q265,INDEX('BAZA PRAC'!$D$4:$D$61,$P265-4+57),"")</f>
        <v/>
      </c>
      <c r="BW265" s="26">
        <f>IF(58&lt;=$Q265,INDEX('BAZA PRAC'!$D$4:$D$61,$P265-4+58),"")</f>
        <v/>
      </c>
      <c r="BX265" s="20" t="n"/>
      <c r="BY265" s="20" t="n"/>
    </row>
    <row r="266">
      <c r="A266" s="27">
        <f>IF($D266="","",COUNTA($D$11:$D266))</f>
        <v/>
      </c>
      <c r="B266" s="27">
        <f>IF($BX266&lt;&gt;"",$BX266,IF($D266="","",IFERROR(INDEX('BAZA PRAC'!$A$4:$A$61,MATCH($D266,'BAZA PRAC'!$D$4:$D$61,0)),"")))</f>
        <v/>
      </c>
      <c r="C266" s="20" t="n"/>
      <c r="D266" s="21" t="n"/>
      <c r="E266" s="27">
        <f>IF($BY266&lt;&gt;"",$BY266,IF($D266="","",IFERROR(INDEX('BAZA PRAC'!$E$4:$E$61,MATCH($D266,'BAZA PRAC'!$D$4:$D$61,0)),"")))</f>
        <v/>
      </c>
      <c r="F266" s="22" t="n"/>
      <c r="G266" s="23" t="n"/>
      <c r="H266" s="23" t="n"/>
      <c r="I266" s="23" t="n"/>
      <c r="J266" s="28">
        <f>IF($D266="","",N(G266)+N(H266)+N(I266))</f>
        <v/>
      </c>
      <c r="K266" s="28">
        <f>IF($D266="","",N(F266)*J266)</f>
        <v/>
      </c>
      <c r="L266" s="25" t="n"/>
      <c r="M266" s="28">
        <f>IF($D266="","",K266*(1-N(L266)))</f>
        <v/>
      </c>
      <c r="N266" s="21" t="n"/>
      <c r="P266" s="26">
        <f>IFERROR(VLOOKUP($C266,USTAWIENIA!$E$2:$H$8,3,FALSE),4)</f>
        <v/>
      </c>
      <c r="Q266" s="26">
        <f>IFERROR(VLOOKUP($C266,USTAWIENIA!$E$2:$H$8,4,FALSE),58)</f>
        <v/>
      </c>
      <c r="R266" s="26">
        <f>IF(1&lt;=$Q266,INDEX('BAZA PRAC'!$D$4:$D$61,$P266-4+1),"")</f>
        <v/>
      </c>
      <c r="S266" s="26">
        <f>IF(2&lt;=$Q266,INDEX('BAZA PRAC'!$D$4:$D$61,$P266-4+2),"")</f>
        <v/>
      </c>
      <c r="T266" s="26">
        <f>IF(3&lt;=$Q266,INDEX('BAZA PRAC'!$D$4:$D$61,$P266-4+3),"")</f>
        <v/>
      </c>
      <c r="U266" s="26">
        <f>IF(4&lt;=$Q266,INDEX('BAZA PRAC'!$D$4:$D$61,$P266-4+4),"")</f>
        <v/>
      </c>
      <c r="V266" s="26">
        <f>IF(5&lt;=$Q266,INDEX('BAZA PRAC'!$D$4:$D$61,$P266-4+5),"")</f>
        <v/>
      </c>
      <c r="W266" s="26">
        <f>IF(6&lt;=$Q266,INDEX('BAZA PRAC'!$D$4:$D$61,$P266-4+6),"")</f>
        <v/>
      </c>
      <c r="X266" s="26">
        <f>IF(7&lt;=$Q266,INDEX('BAZA PRAC'!$D$4:$D$61,$P266-4+7),"")</f>
        <v/>
      </c>
      <c r="Y266" s="26">
        <f>IF(8&lt;=$Q266,INDEX('BAZA PRAC'!$D$4:$D$61,$P266-4+8),"")</f>
        <v/>
      </c>
      <c r="Z266" s="26">
        <f>IF(9&lt;=$Q266,INDEX('BAZA PRAC'!$D$4:$D$61,$P266-4+9),"")</f>
        <v/>
      </c>
      <c r="AA266" s="26">
        <f>IF(10&lt;=$Q266,INDEX('BAZA PRAC'!$D$4:$D$61,$P266-4+10),"")</f>
        <v/>
      </c>
      <c r="AB266" s="26">
        <f>IF(11&lt;=$Q266,INDEX('BAZA PRAC'!$D$4:$D$61,$P266-4+11),"")</f>
        <v/>
      </c>
      <c r="AC266" s="26">
        <f>IF(12&lt;=$Q266,INDEX('BAZA PRAC'!$D$4:$D$61,$P266-4+12),"")</f>
        <v/>
      </c>
      <c r="AD266" s="26">
        <f>IF(13&lt;=$Q266,INDEX('BAZA PRAC'!$D$4:$D$61,$P266-4+13),"")</f>
        <v/>
      </c>
      <c r="AE266" s="26">
        <f>IF(14&lt;=$Q266,INDEX('BAZA PRAC'!$D$4:$D$61,$P266-4+14),"")</f>
        <v/>
      </c>
      <c r="AF266" s="26">
        <f>IF(15&lt;=$Q266,INDEX('BAZA PRAC'!$D$4:$D$61,$P266-4+15),"")</f>
        <v/>
      </c>
      <c r="AG266" s="26">
        <f>IF(16&lt;=$Q266,INDEX('BAZA PRAC'!$D$4:$D$61,$P266-4+16),"")</f>
        <v/>
      </c>
      <c r="AH266" s="26">
        <f>IF(17&lt;=$Q266,INDEX('BAZA PRAC'!$D$4:$D$61,$P266-4+17),"")</f>
        <v/>
      </c>
      <c r="AI266" s="26">
        <f>IF(18&lt;=$Q266,INDEX('BAZA PRAC'!$D$4:$D$61,$P266-4+18),"")</f>
        <v/>
      </c>
      <c r="AJ266" s="26">
        <f>IF(19&lt;=$Q266,INDEX('BAZA PRAC'!$D$4:$D$61,$P266-4+19),"")</f>
        <v/>
      </c>
      <c r="AK266" s="26">
        <f>IF(20&lt;=$Q266,INDEX('BAZA PRAC'!$D$4:$D$61,$P266-4+20),"")</f>
        <v/>
      </c>
      <c r="AL266" s="26">
        <f>IF(21&lt;=$Q266,INDEX('BAZA PRAC'!$D$4:$D$61,$P266-4+21),"")</f>
        <v/>
      </c>
      <c r="AM266" s="26">
        <f>IF(22&lt;=$Q266,INDEX('BAZA PRAC'!$D$4:$D$61,$P266-4+22),"")</f>
        <v/>
      </c>
      <c r="AN266" s="26">
        <f>IF(23&lt;=$Q266,INDEX('BAZA PRAC'!$D$4:$D$61,$P266-4+23),"")</f>
        <v/>
      </c>
      <c r="AO266" s="26">
        <f>IF(24&lt;=$Q266,INDEX('BAZA PRAC'!$D$4:$D$61,$P266-4+24),"")</f>
        <v/>
      </c>
      <c r="AP266" s="26">
        <f>IF(25&lt;=$Q266,INDEX('BAZA PRAC'!$D$4:$D$61,$P266-4+25),"")</f>
        <v/>
      </c>
      <c r="AQ266" s="26">
        <f>IF(26&lt;=$Q266,INDEX('BAZA PRAC'!$D$4:$D$61,$P266-4+26),"")</f>
        <v/>
      </c>
      <c r="AR266" s="26">
        <f>IF(27&lt;=$Q266,INDEX('BAZA PRAC'!$D$4:$D$61,$P266-4+27),"")</f>
        <v/>
      </c>
      <c r="AS266" s="26">
        <f>IF(28&lt;=$Q266,INDEX('BAZA PRAC'!$D$4:$D$61,$P266-4+28),"")</f>
        <v/>
      </c>
      <c r="AT266" s="26">
        <f>IF(29&lt;=$Q266,INDEX('BAZA PRAC'!$D$4:$D$61,$P266-4+29),"")</f>
        <v/>
      </c>
      <c r="AU266" s="26">
        <f>IF(30&lt;=$Q266,INDEX('BAZA PRAC'!$D$4:$D$61,$P266-4+30),"")</f>
        <v/>
      </c>
      <c r="AV266" s="26">
        <f>IF(31&lt;=$Q266,INDEX('BAZA PRAC'!$D$4:$D$61,$P266-4+31),"")</f>
        <v/>
      </c>
      <c r="AW266" s="26">
        <f>IF(32&lt;=$Q266,INDEX('BAZA PRAC'!$D$4:$D$61,$P266-4+32),"")</f>
        <v/>
      </c>
      <c r="AX266" s="26">
        <f>IF(33&lt;=$Q266,INDEX('BAZA PRAC'!$D$4:$D$61,$P266-4+33),"")</f>
        <v/>
      </c>
      <c r="AY266" s="26">
        <f>IF(34&lt;=$Q266,INDEX('BAZA PRAC'!$D$4:$D$61,$P266-4+34),"")</f>
        <v/>
      </c>
      <c r="AZ266" s="26">
        <f>IF(35&lt;=$Q266,INDEX('BAZA PRAC'!$D$4:$D$61,$P266-4+35),"")</f>
        <v/>
      </c>
      <c r="BA266" s="26">
        <f>IF(36&lt;=$Q266,INDEX('BAZA PRAC'!$D$4:$D$61,$P266-4+36),"")</f>
        <v/>
      </c>
      <c r="BB266" s="26">
        <f>IF(37&lt;=$Q266,INDEX('BAZA PRAC'!$D$4:$D$61,$P266-4+37),"")</f>
        <v/>
      </c>
      <c r="BC266" s="26">
        <f>IF(38&lt;=$Q266,INDEX('BAZA PRAC'!$D$4:$D$61,$P266-4+38),"")</f>
        <v/>
      </c>
      <c r="BD266" s="26">
        <f>IF(39&lt;=$Q266,INDEX('BAZA PRAC'!$D$4:$D$61,$P266-4+39),"")</f>
        <v/>
      </c>
      <c r="BE266" s="26">
        <f>IF(40&lt;=$Q266,INDEX('BAZA PRAC'!$D$4:$D$61,$P266-4+40),"")</f>
        <v/>
      </c>
      <c r="BF266" s="26">
        <f>IF(41&lt;=$Q266,INDEX('BAZA PRAC'!$D$4:$D$61,$P266-4+41),"")</f>
        <v/>
      </c>
      <c r="BG266" s="26">
        <f>IF(42&lt;=$Q266,INDEX('BAZA PRAC'!$D$4:$D$61,$P266-4+42),"")</f>
        <v/>
      </c>
      <c r="BH266" s="26">
        <f>IF(43&lt;=$Q266,INDEX('BAZA PRAC'!$D$4:$D$61,$P266-4+43),"")</f>
        <v/>
      </c>
      <c r="BI266" s="26">
        <f>IF(44&lt;=$Q266,INDEX('BAZA PRAC'!$D$4:$D$61,$P266-4+44),"")</f>
        <v/>
      </c>
      <c r="BJ266" s="26">
        <f>IF(45&lt;=$Q266,INDEX('BAZA PRAC'!$D$4:$D$61,$P266-4+45),"")</f>
        <v/>
      </c>
      <c r="BK266" s="26">
        <f>IF(46&lt;=$Q266,INDEX('BAZA PRAC'!$D$4:$D$61,$P266-4+46),"")</f>
        <v/>
      </c>
      <c r="BL266" s="26">
        <f>IF(47&lt;=$Q266,INDEX('BAZA PRAC'!$D$4:$D$61,$P266-4+47),"")</f>
        <v/>
      </c>
      <c r="BM266" s="26">
        <f>IF(48&lt;=$Q266,INDEX('BAZA PRAC'!$D$4:$D$61,$P266-4+48),"")</f>
        <v/>
      </c>
      <c r="BN266" s="26">
        <f>IF(49&lt;=$Q266,INDEX('BAZA PRAC'!$D$4:$D$61,$P266-4+49),"")</f>
        <v/>
      </c>
      <c r="BO266" s="26">
        <f>IF(50&lt;=$Q266,INDEX('BAZA PRAC'!$D$4:$D$61,$P266-4+50),"")</f>
        <v/>
      </c>
      <c r="BP266" s="26">
        <f>IF(51&lt;=$Q266,INDEX('BAZA PRAC'!$D$4:$D$61,$P266-4+51),"")</f>
        <v/>
      </c>
      <c r="BQ266" s="26">
        <f>IF(52&lt;=$Q266,INDEX('BAZA PRAC'!$D$4:$D$61,$P266-4+52),"")</f>
        <v/>
      </c>
      <c r="BR266" s="26">
        <f>IF(53&lt;=$Q266,INDEX('BAZA PRAC'!$D$4:$D$61,$P266-4+53),"")</f>
        <v/>
      </c>
      <c r="BS266" s="26">
        <f>IF(54&lt;=$Q266,INDEX('BAZA PRAC'!$D$4:$D$61,$P266-4+54),"")</f>
        <v/>
      </c>
      <c r="BT266" s="26">
        <f>IF(55&lt;=$Q266,INDEX('BAZA PRAC'!$D$4:$D$61,$P266-4+55),"")</f>
        <v/>
      </c>
      <c r="BU266" s="26">
        <f>IF(56&lt;=$Q266,INDEX('BAZA PRAC'!$D$4:$D$61,$P266-4+56),"")</f>
        <v/>
      </c>
      <c r="BV266" s="26">
        <f>IF(57&lt;=$Q266,INDEX('BAZA PRAC'!$D$4:$D$61,$P266-4+57),"")</f>
        <v/>
      </c>
      <c r="BW266" s="26">
        <f>IF(58&lt;=$Q266,INDEX('BAZA PRAC'!$D$4:$D$61,$P266-4+58),"")</f>
        <v/>
      </c>
      <c r="BX266" s="20" t="n"/>
      <c r="BY266" s="20" t="n"/>
    </row>
    <row r="267">
      <c r="A267" s="19">
        <f>IF($D267="","",COUNTA($D$11:$D267))</f>
        <v/>
      </c>
      <c r="B267" s="19">
        <f>IF($BX267&lt;&gt;"",$BX267,IF($D267="","",IFERROR(INDEX('BAZA PRAC'!$A$4:$A$61,MATCH($D267,'BAZA PRAC'!$D$4:$D$61,0)),"")))</f>
        <v/>
      </c>
      <c r="C267" s="20" t="n"/>
      <c r="D267" s="21" t="n"/>
      <c r="E267" s="19">
        <f>IF($BY267&lt;&gt;"",$BY267,IF($D267="","",IFERROR(INDEX('BAZA PRAC'!$E$4:$E$61,MATCH($D267,'BAZA PRAC'!$D$4:$D$61,0)),"")))</f>
        <v/>
      </c>
      <c r="F267" s="22" t="n"/>
      <c r="G267" s="23" t="n"/>
      <c r="H267" s="23" t="n"/>
      <c r="I267" s="23" t="n"/>
      <c r="J267" s="24">
        <f>IF($D267="","",N(G267)+N(H267)+N(I267))</f>
        <v/>
      </c>
      <c r="K267" s="24">
        <f>IF($D267="","",N(F267)*J267)</f>
        <v/>
      </c>
      <c r="L267" s="25" t="n"/>
      <c r="M267" s="24">
        <f>IF($D267="","",K267*(1-N(L267)))</f>
        <v/>
      </c>
      <c r="N267" s="21" t="n"/>
      <c r="P267" s="26">
        <f>IFERROR(VLOOKUP($C267,USTAWIENIA!$E$2:$H$8,3,FALSE),4)</f>
        <v/>
      </c>
      <c r="Q267" s="26">
        <f>IFERROR(VLOOKUP($C267,USTAWIENIA!$E$2:$H$8,4,FALSE),58)</f>
        <v/>
      </c>
      <c r="R267" s="26">
        <f>IF(1&lt;=$Q267,INDEX('BAZA PRAC'!$D$4:$D$61,$P267-4+1),"")</f>
        <v/>
      </c>
      <c r="S267" s="26">
        <f>IF(2&lt;=$Q267,INDEX('BAZA PRAC'!$D$4:$D$61,$P267-4+2),"")</f>
        <v/>
      </c>
      <c r="T267" s="26">
        <f>IF(3&lt;=$Q267,INDEX('BAZA PRAC'!$D$4:$D$61,$P267-4+3),"")</f>
        <v/>
      </c>
      <c r="U267" s="26">
        <f>IF(4&lt;=$Q267,INDEX('BAZA PRAC'!$D$4:$D$61,$P267-4+4),"")</f>
        <v/>
      </c>
      <c r="V267" s="26">
        <f>IF(5&lt;=$Q267,INDEX('BAZA PRAC'!$D$4:$D$61,$P267-4+5),"")</f>
        <v/>
      </c>
      <c r="W267" s="26">
        <f>IF(6&lt;=$Q267,INDEX('BAZA PRAC'!$D$4:$D$61,$P267-4+6),"")</f>
        <v/>
      </c>
      <c r="X267" s="26">
        <f>IF(7&lt;=$Q267,INDEX('BAZA PRAC'!$D$4:$D$61,$P267-4+7),"")</f>
        <v/>
      </c>
      <c r="Y267" s="26">
        <f>IF(8&lt;=$Q267,INDEX('BAZA PRAC'!$D$4:$D$61,$P267-4+8),"")</f>
        <v/>
      </c>
      <c r="Z267" s="26">
        <f>IF(9&lt;=$Q267,INDEX('BAZA PRAC'!$D$4:$D$61,$P267-4+9),"")</f>
        <v/>
      </c>
      <c r="AA267" s="26">
        <f>IF(10&lt;=$Q267,INDEX('BAZA PRAC'!$D$4:$D$61,$P267-4+10),"")</f>
        <v/>
      </c>
      <c r="AB267" s="26">
        <f>IF(11&lt;=$Q267,INDEX('BAZA PRAC'!$D$4:$D$61,$P267-4+11),"")</f>
        <v/>
      </c>
      <c r="AC267" s="26">
        <f>IF(12&lt;=$Q267,INDEX('BAZA PRAC'!$D$4:$D$61,$P267-4+12),"")</f>
        <v/>
      </c>
      <c r="AD267" s="26">
        <f>IF(13&lt;=$Q267,INDEX('BAZA PRAC'!$D$4:$D$61,$P267-4+13),"")</f>
        <v/>
      </c>
      <c r="AE267" s="26">
        <f>IF(14&lt;=$Q267,INDEX('BAZA PRAC'!$D$4:$D$61,$P267-4+14),"")</f>
        <v/>
      </c>
      <c r="AF267" s="26">
        <f>IF(15&lt;=$Q267,INDEX('BAZA PRAC'!$D$4:$D$61,$P267-4+15),"")</f>
        <v/>
      </c>
      <c r="AG267" s="26">
        <f>IF(16&lt;=$Q267,INDEX('BAZA PRAC'!$D$4:$D$61,$P267-4+16),"")</f>
        <v/>
      </c>
      <c r="AH267" s="26">
        <f>IF(17&lt;=$Q267,INDEX('BAZA PRAC'!$D$4:$D$61,$P267-4+17),"")</f>
        <v/>
      </c>
      <c r="AI267" s="26">
        <f>IF(18&lt;=$Q267,INDEX('BAZA PRAC'!$D$4:$D$61,$P267-4+18),"")</f>
        <v/>
      </c>
      <c r="AJ267" s="26">
        <f>IF(19&lt;=$Q267,INDEX('BAZA PRAC'!$D$4:$D$61,$P267-4+19),"")</f>
        <v/>
      </c>
      <c r="AK267" s="26">
        <f>IF(20&lt;=$Q267,INDEX('BAZA PRAC'!$D$4:$D$61,$P267-4+20),"")</f>
        <v/>
      </c>
      <c r="AL267" s="26">
        <f>IF(21&lt;=$Q267,INDEX('BAZA PRAC'!$D$4:$D$61,$P267-4+21),"")</f>
        <v/>
      </c>
      <c r="AM267" s="26">
        <f>IF(22&lt;=$Q267,INDEX('BAZA PRAC'!$D$4:$D$61,$P267-4+22),"")</f>
        <v/>
      </c>
      <c r="AN267" s="26">
        <f>IF(23&lt;=$Q267,INDEX('BAZA PRAC'!$D$4:$D$61,$P267-4+23),"")</f>
        <v/>
      </c>
      <c r="AO267" s="26">
        <f>IF(24&lt;=$Q267,INDEX('BAZA PRAC'!$D$4:$D$61,$P267-4+24),"")</f>
        <v/>
      </c>
      <c r="AP267" s="26">
        <f>IF(25&lt;=$Q267,INDEX('BAZA PRAC'!$D$4:$D$61,$P267-4+25),"")</f>
        <v/>
      </c>
      <c r="AQ267" s="26">
        <f>IF(26&lt;=$Q267,INDEX('BAZA PRAC'!$D$4:$D$61,$P267-4+26),"")</f>
        <v/>
      </c>
      <c r="AR267" s="26">
        <f>IF(27&lt;=$Q267,INDEX('BAZA PRAC'!$D$4:$D$61,$P267-4+27),"")</f>
        <v/>
      </c>
      <c r="AS267" s="26">
        <f>IF(28&lt;=$Q267,INDEX('BAZA PRAC'!$D$4:$D$61,$P267-4+28),"")</f>
        <v/>
      </c>
      <c r="AT267" s="26">
        <f>IF(29&lt;=$Q267,INDEX('BAZA PRAC'!$D$4:$D$61,$P267-4+29),"")</f>
        <v/>
      </c>
      <c r="AU267" s="26">
        <f>IF(30&lt;=$Q267,INDEX('BAZA PRAC'!$D$4:$D$61,$P267-4+30),"")</f>
        <v/>
      </c>
      <c r="AV267" s="26">
        <f>IF(31&lt;=$Q267,INDEX('BAZA PRAC'!$D$4:$D$61,$P267-4+31),"")</f>
        <v/>
      </c>
      <c r="AW267" s="26">
        <f>IF(32&lt;=$Q267,INDEX('BAZA PRAC'!$D$4:$D$61,$P267-4+32),"")</f>
        <v/>
      </c>
      <c r="AX267" s="26">
        <f>IF(33&lt;=$Q267,INDEX('BAZA PRAC'!$D$4:$D$61,$P267-4+33),"")</f>
        <v/>
      </c>
      <c r="AY267" s="26">
        <f>IF(34&lt;=$Q267,INDEX('BAZA PRAC'!$D$4:$D$61,$P267-4+34),"")</f>
        <v/>
      </c>
      <c r="AZ267" s="26">
        <f>IF(35&lt;=$Q267,INDEX('BAZA PRAC'!$D$4:$D$61,$P267-4+35),"")</f>
        <v/>
      </c>
      <c r="BA267" s="26">
        <f>IF(36&lt;=$Q267,INDEX('BAZA PRAC'!$D$4:$D$61,$P267-4+36),"")</f>
        <v/>
      </c>
      <c r="BB267" s="26">
        <f>IF(37&lt;=$Q267,INDEX('BAZA PRAC'!$D$4:$D$61,$P267-4+37),"")</f>
        <v/>
      </c>
      <c r="BC267" s="26">
        <f>IF(38&lt;=$Q267,INDEX('BAZA PRAC'!$D$4:$D$61,$P267-4+38),"")</f>
        <v/>
      </c>
      <c r="BD267" s="26">
        <f>IF(39&lt;=$Q267,INDEX('BAZA PRAC'!$D$4:$D$61,$P267-4+39),"")</f>
        <v/>
      </c>
      <c r="BE267" s="26">
        <f>IF(40&lt;=$Q267,INDEX('BAZA PRAC'!$D$4:$D$61,$P267-4+40),"")</f>
        <v/>
      </c>
      <c r="BF267" s="26">
        <f>IF(41&lt;=$Q267,INDEX('BAZA PRAC'!$D$4:$D$61,$P267-4+41),"")</f>
        <v/>
      </c>
      <c r="BG267" s="26">
        <f>IF(42&lt;=$Q267,INDEX('BAZA PRAC'!$D$4:$D$61,$P267-4+42),"")</f>
        <v/>
      </c>
      <c r="BH267" s="26">
        <f>IF(43&lt;=$Q267,INDEX('BAZA PRAC'!$D$4:$D$61,$P267-4+43),"")</f>
        <v/>
      </c>
      <c r="BI267" s="26">
        <f>IF(44&lt;=$Q267,INDEX('BAZA PRAC'!$D$4:$D$61,$P267-4+44),"")</f>
        <v/>
      </c>
      <c r="BJ267" s="26">
        <f>IF(45&lt;=$Q267,INDEX('BAZA PRAC'!$D$4:$D$61,$P267-4+45),"")</f>
        <v/>
      </c>
      <c r="BK267" s="26">
        <f>IF(46&lt;=$Q267,INDEX('BAZA PRAC'!$D$4:$D$61,$P267-4+46),"")</f>
        <v/>
      </c>
      <c r="BL267" s="26">
        <f>IF(47&lt;=$Q267,INDEX('BAZA PRAC'!$D$4:$D$61,$P267-4+47),"")</f>
        <v/>
      </c>
      <c r="BM267" s="26">
        <f>IF(48&lt;=$Q267,INDEX('BAZA PRAC'!$D$4:$D$61,$P267-4+48),"")</f>
        <v/>
      </c>
      <c r="BN267" s="26">
        <f>IF(49&lt;=$Q267,INDEX('BAZA PRAC'!$D$4:$D$61,$P267-4+49),"")</f>
        <v/>
      </c>
      <c r="BO267" s="26">
        <f>IF(50&lt;=$Q267,INDEX('BAZA PRAC'!$D$4:$D$61,$P267-4+50),"")</f>
        <v/>
      </c>
      <c r="BP267" s="26">
        <f>IF(51&lt;=$Q267,INDEX('BAZA PRAC'!$D$4:$D$61,$P267-4+51),"")</f>
        <v/>
      </c>
      <c r="BQ267" s="26">
        <f>IF(52&lt;=$Q267,INDEX('BAZA PRAC'!$D$4:$D$61,$P267-4+52),"")</f>
        <v/>
      </c>
      <c r="BR267" s="26">
        <f>IF(53&lt;=$Q267,INDEX('BAZA PRAC'!$D$4:$D$61,$P267-4+53),"")</f>
        <v/>
      </c>
      <c r="BS267" s="26">
        <f>IF(54&lt;=$Q267,INDEX('BAZA PRAC'!$D$4:$D$61,$P267-4+54),"")</f>
        <v/>
      </c>
      <c r="BT267" s="26">
        <f>IF(55&lt;=$Q267,INDEX('BAZA PRAC'!$D$4:$D$61,$P267-4+55),"")</f>
        <v/>
      </c>
      <c r="BU267" s="26">
        <f>IF(56&lt;=$Q267,INDEX('BAZA PRAC'!$D$4:$D$61,$P267-4+56),"")</f>
        <v/>
      </c>
      <c r="BV267" s="26">
        <f>IF(57&lt;=$Q267,INDEX('BAZA PRAC'!$D$4:$D$61,$P267-4+57),"")</f>
        <v/>
      </c>
      <c r="BW267" s="26">
        <f>IF(58&lt;=$Q267,INDEX('BAZA PRAC'!$D$4:$D$61,$P267-4+58),"")</f>
        <v/>
      </c>
      <c r="BX267" s="20" t="n"/>
      <c r="BY267" s="20" t="n"/>
    </row>
    <row r="268">
      <c r="A268" s="27">
        <f>IF($D268="","",COUNTA($D$11:$D268))</f>
        <v/>
      </c>
      <c r="B268" s="27">
        <f>IF($BX268&lt;&gt;"",$BX268,IF($D268="","",IFERROR(INDEX('BAZA PRAC'!$A$4:$A$61,MATCH($D268,'BAZA PRAC'!$D$4:$D$61,0)),"")))</f>
        <v/>
      </c>
      <c r="C268" s="20" t="n"/>
      <c r="D268" s="21" t="n"/>
      <c r="E268" s="27">
        <f>IF($BY268&lt;&gt;"",$BY268,IF($D268="","",IFERROR(INDEX('BAZA PRAC'!$E$4:$E$61,MATCH($D268,'BAZA PRAC'!$D$4:$D$61,0)),"")))</f>
        <v/>
      </c>
      <c r="F268" s="22" t="n"/>
      <c r="G268" s="23" t="n"/>
      <c r="H268" s="23" t="n"/>
      <c r="I268" s="23" t="n"/>
      <c r="J268" s="28">
        <f>IF($D268="","",N(G268)+N(H268)+N(I268))</f>
        <v/>
      </c>
      <c r="K268" s="28">
        <f>IF($D268="","",N(F268)*J268)</f>
        <v/>
      </c>
      <c r="L268" s="25" t="n"/>
      <c r="M268" s="28">
        <f>IF($D268="","",K268*(1-N(L268)))</f>
        <v/>
      </c>
      <c r="N268" s="21" t="n"/>
      <c r="P268" s="26">
        <f>IFERROR(VLOOKUP($C268,USTAWIENIA!$E$2:$H$8,3,FALSE),4)</f>
        <v/>
      </c>
      <c r="Q268" s="26">
        <f>IFERROR(VLOOKUP($C268,USTAWIENIA!$E$2:$H$8,4,FALSE),58)</f>
        <v/>
      </c>
      <c r="R268" s="26">
        <f>IF(1&lt;=$Q268,INDEX('BAZA PRAC'!$D$4:$D$61,$P268-4+1),"")</f>
        <v/>
      </c>
      <c r="S268" s="26">
        <f>IF(2&lt;=$Q268,INDEX('BAZA PRAC'!$D$4:$D$61,$P268-4+2),"")</f>
        <v/>
      </c>
      <c r="T268" s="26">
        <f>IF(3&lt;=$Q268,INDEX('BAZA PRAC'!$D$4:$D$61,$P268-4+3),"")</f>
        <v/>
      </c>
      <c r="U268" s="26">
        <f>IF(4&lt;=$Q268,INDEX('BAZA PRAC'!$D$4:$D$61,$P268-4+4),"")</f>
        <v/>
      </c>
      <c r="V268" s="26">
        <f>IF(5&lt;=$Q268,INDEX('BAZA PRAC'!$D$4:$D$61,$P268-4+5),"")</f>
        <v/>
      </c>
      <c r="W268" s="26">
        <f>IF(6&lt;=$Q268,INDEX('BAZA PRAC'!$D$4:$D$61,$P268-4+6),"")</f>
        <v/>
      </c>
      <c r="X268" s="26">
        <f>IF(7&lt;=$Q268,INDEX('BAZA PRAC'!$D$4:$D$61,$P268-4+7),"")</f>
        <v/>
      </c>
      <c r="Y268" s="26">
        <f>IF(8&lt;=$Q268,INDEX('BAZA PRAC'!$D$4:$D$61,$P268-4+8),"")</f>
        <v/>
      </c>
      <c r="Z268" s="26">
        <f>IF(9&lt;=$Q268,INDEX('BAZA PRAC'!$D$4:$D$61,$P268-4+9),"")</f>
        <v/>
      </c>
      <c r="AA268" s="26">
        <f>IF(10&lt;=$Q268,INDEX('BAZA PRAC'!$D$4:$D$61,$P268-4+10),"")</f>
        <v/>
      </c>
      <c r="AB268" s="26">
        <f>IF(11&lt;=$Q268,INDEX('BAZA PRAC'!$D$4:$D$61,$P268-4+11),"")</f>
        <v/>
      </c>
      <c r="AC268" s="26">
        <f>IF(12&lt;=$Q268,INDEX('BAZA PRAC'!$D$4:$D$61,$P268-4+12),"")</f>
        <v/>
      </c>
      <c r="AD268" s="26">
        <f>IF(13&lt;=$Q268,INDEX('BAZA PRAC'!$D$4:$D$61,$P268-4+13),"")</f>
        <v/>
      </c>
      <c r="AE268" s="26">
        <f>IF(14&lt;=$Q268,INDEX('BAZA PRAC'!$D$4:$D$61,$P268-4+14),"")</f>
        <v/>
      </c>
      <c r="AF268" s="26">
        <f>IF(15&lt;=$Q268,INDEX('BAZA PRAC'!$D$4:$D$61,$P268-4+15),"")</f>
        <v/>
      </c>
      <c r="AG268" s="26">
        <f>IF(16&lt;=$Q268,INDEX('BAZA PRAC'!$D$4:$D$61,$P268-4+16),"")</f>
        <v/>
      </c>
      <c r="AH268" s="26">
        <f>IF(17&lt;=$Q268,INDEX('BAZA PRAC'!$D$4:$D$61,$P268-4+17),"")</f>
        <v/>
      </c>
      <c r="AI268" s="26">
        <f>IF(18&lt;=$Q268,INDEX('BAZA PRAC'!$D$4:$D$61,$P268-4+18),"")</f>
        <v/>
      </c>
      <c r="AJ268" s="26">
        <f>IF(19&lt;=$Q268,INDEX('BAZA PRAC'!$D$4:$D$61,$P268-4+19),"")</f>
        <v/>
      </c>
      <c r="AK268" s="26">
        <f>IF(20&lt;=$Q268,INDEX('BAZA PRAC'!$D$4:$D$61,$P268-4+20),"")</f>
        <v/>
      </c>
      <c r="AL268" s="26">
        <f>IF(21&lt;=$Q268,INDEX('BAZA PRAC'!$D$4:$D$61,$P268-4+21),"")</f>
        <v/>
      </c>
      <c r="AM268" s="26">
        <f>IF(22&lt;=$Q268,INDEX('BAZA PRAC'!$D$4:$D$61,$P268-4+22),"")</f>
        <v/>
      </c>
      <c r="AN268" s="26">
        <f>IF(23&lt;=$Q268,INDEX('BAZA PRAC'!$D$4:$D$61,$P268-4+23),"")</f>
        <v/>
      </c>
      <c r="AO268" s="26">
        <f>IF(24&lt;=$Q268,INDEX('BAZA PRAC'!$D$4:$D$61,$P268-4+24),"")</f>
        <v/>
      </c>
      <c r="AP268" s="26">
        <f>IF(25&lt;=$Q268,INDEX('BAZA PRAC'!$D$4:$D$61,$P268-4+25),"")</f>
        <v/>
      </c>
      <c r="AQ268" s="26">
        <f>IF(26&lt;=$Q268,INDEX('BAZA PRAC'!$D$4:$D$61,$P268-4+26),"")</f>
        <v/>
      </c>
      <c r="AR268" s="26">
        <f>IF(27&lt;=$Q268,INDEX('BAZA PRAC'!$D$4:$D$61,$P268-4+27),"")</f>
        <v/>
      </c>
      <c r="AS268" s="26">
        <f>IF(28&lt;=$Q268,INDEX('BAZA PRAC'!$D$4:$D$61,$P268-4+28),"")</f>
        <v/>
      </c>
      <c r="AT268" s="26">
        <f>IF(29&lt;=$Q268,INDEX('BAZA PRAC'!$D$4:$D$61,$P268-4+29),"")</f>
        <v/>
      </c>
      <c r="AU268" s="26">
        <f>IF(30&lt;=$Q268,INDEX('BAZA PRAC'!$D$4:$D$61,$P268-4+30),"")</f>
        <v/>
      </c>
      <c r="AV268" s="26">
        <f>IF(31&lt;=$Q268,INDEX('BAZA PRAC'!$D$4:$D$61,$P268-4+31),"")</f>
        <v/>
      </c>
      <c r="AW268" s="26">
        <f>IF(32&lt;=$Q268,INDEX('BAZA PRAC'!$D$4:$D$61,$P268-4+32),"")</f>
        <v/>
      </c>
      <c r="AX268" s="26">
        <f>IF(33&lt;=$Q268,INDEX('BAZA PRAC'!$D$4:$D$61,$P268-4+33),"")</f>
        <v/>
      </c>
      <c r="AY268" s="26">
        <f>IF(34&lt;=$Q268,INDEX('BAZA PRAC'!$D$4:$D$61,$P268-4+34),"")</f>
        <v/>
      </c>
      <c r="AZ268" s="26">
        <f>IF(35&lt;=$Q268,INDEX('BAZA PRAC'!$D$4:$D$61,$P268-4+35),"")</f>
        <v/>
      </c>
      <c r="BA268" s="26">
        <f>IF(36&lt;=$Q268,INDEX('BAZA PRAC'!$D$4:$D$61,$P268-4+36),"")</f>
        <v/>
      </c>
      <c r="BB268" s="26">
        <f>IF(37&lt;=$Q268,INDEX('BAZA PRAC'!$D$4:$D$61,$P268-4+37),"")</f>
        <v/>
      </c>
      <c r="BC268" s="26">
        <f>IF(38&lt;=$Q268,INDEX('BAZA PRAC'!$D$4:$D$61,$P268-4+38),"")</f>
        <v/>
      </c>
      <c r="BD268" s="26">
        <f>IF(39&lt;=$Q268,INDEX('BAZA PRAC'!$D$4:$D$61,$P268-4+39),"")</f>
        <v/>
      </c>
      <c r="BE268" s="26">
        <f>IF(40&lt;=$Q268,INDEX('BAZA PRAC'!$D$4:$D$61,$P268-4+40),"")</f>
        <v/>
      </c>
      <c r="BF268" s="26">
        <f>IF(41&lt;=$Q268,INDEX('BAZA PRAC'!$D$4:$D$61,$P268-4+41),"")</f>
        <v/>
      </c>
      <c r="BG268" s="26">
        <f>IF(42&lt;=$Q268,INDEX('BAZA PRAC'!$D$4:$D$61,$P268-4+42),"")</f>
        <v/>
      </c>
      <c r="BH268" s="26">
        <f>IF(43&lt;=$Q268,INDEX('BAZA PRAC'!$D$4:$D$61,$P268-4+43),"")</f>
        <v/>
      </c>
      <c r="BI268" s="26">
        <f>IF(44&lt;=$Q268,INDEX('BAZA PRAC'!$D$4:$D$61,$P268-4+44),"")</f>
        <v/>
      </c>
      <c r="BJ268" s="26">
        <f>IF(45&lt;=$Q268,INDEX('BAZA PRAC'!$D$4:$D$61,$P268-4+45),"")</f>
        <v/>
      </c>
      <c r="BK268" s="26">
        <f>IF(46&lt;=$Q268,INDEX('BAZA PRAC'!$D$4:$D$61,$P268-4+46),"")</f>
        <v/>
      </c>
      <c r="BL268" s="26">
        <f>IF(47&lt;=$Q268,INDEX('BAZA PRAC'!$D$4:$D$61,$P268-4+47),"")</f>
        <v/>
      </c>
      <c r="BM268" s="26">
        <f>IF(48&lt;=$Q268,INDEX('BAZA PRAC'!$D$4:$D$61,$P268-4+48),"")</f>
        <v/>
      </c>
      <c r="BN268" s="26">
        <f>IF(49&lt;=$Q268,INDEX('BAZA PRAC'!$D$4:$D$61,$P268-4+49),"")</f>
        <v/>
      </c>
      <c r="BO268" s="26">
        <f>IF(50&lt;=$Q268,INDEX('BAZA PRAC'!$D$4:$D$61,$P268-4+50),"")</f>
        <v/>
      </c>
      <c r="BP268" s="26">
        <f>IF(51&lt;=$Q268,INDEX('BAZA PRAC'!$D$4:$D$61,$P268-4+51),"")</f>
        <v/>
      </c>
      <c r="BQ268" s="26">
        <f>IF(52&lt;=$Q268,INDEX('BAZA PRAC'!$D$4:$D$61,$P268-4+52),"")</f>
        <v/>
      </c>
      <c r="BR268" s="26">
        <f>IF(53&lt;=$Q268,INDEX('BAZA PRAC'!$D$4:$D$61,$P268-4+53),"")</f>
        <v/>
      </c>
      <c r="BS268" s="26">
        <f>IF(54&lt;=$Q268,INDEX('BAZA PRAC'!$D$4:$D$61,$P268-4+54),"")</f>
        <v/>
      </c>
      <c r="BT268" s="26">
        <f>IF(55&lt;=$Q268,INDEX('BAZA PRAC'!$D$4:$D$61,$P268-4+55),"")</f>
        <v/>
      </c>
      <c r="BU268" s="26">
        <f>IF(56&lt;=$Q268,INDEX('BAZA PRAC'!$D$4:$D$61,$P268-4+56),"")</f>
        <v/>
      </c>
      <c r="BV268" s="26">
        <f>IF(57&lt;=$Q268,INDEX('BAZA PRAC'!$D$4:$D$61,$P268-4+57),"")</f>
        <v/>
      </c>
      <c r="BW268" s="26">
        <f>IF(58&lt;=$Q268,INDEX('BAZA PRAC'!$D$4:$D$61,$P268-4+58),"")</f>
        <v/>
      </c>
      <c r="BX268" s="20" t="n"/>
      <c r="BY268" s="20" t="n"/>
    </row>
    <row r="269">
      <c r="A269" s="19">
        <f>IF($D269="","",COUNTA($D$11:$D269))</f>
        <v/>
      </c>
      <c r="B269" s="19">
        <f>IF($BX269&lt;&gt;"",$BX269,IF($D269="","",IFERROR(INDEX('BAZA PRAC'!$A$4:$A$61,MATCH($D269,'BAZA PRAC'!$D$4:$D$61,0)),"")))</f>
        <v/>
      </c>
      <c r="C269" s="20" t="n"/>
      <c r="D269" s="21" t="n"/>
      <c r="E269" s="19">
        <f>IF($BY269&lt;&gt;"",$BY269,IF($D269="","",IFERROR(INDEX('BAZA PRAC'!$E$4:$E$61,MATCH($D269,'BAZA PRAC'!$D$4:$D$61,0)),"")))</f>
        <v/>
      </c>
      <c r="F269" s="22" t="n"/>
      <c r="G269" s="23" t="n"/>
      <c r="H269" s="23" t="n"/>
      <c r="I269" s="23" t="n"/>
      <c r="J269" s="24">
        <f>IF($D269="","",N(G269)+N(H269)+N(I269))</f>
        <v/>
      </c>
      <c r="K269" s="24">
        <f>IF($D269="","",N(F269)*J269)</f>
        <v/>
      </c>
      <c r="L269" s="25" t="n"/>
      <c r="M269" s="24">
        <f>IF($D269="","",K269*(1-N(L269)))</f>
        <v/>
      </c>
      <c r="N269" s="21" t="n"/>
      <c r="P269" s="26">
        <f>IFERROR(VLOOKUP($C269,USTAWIENIA!$E$2:$H$8,3,FALSE),4)</f>
        <v/>
      </c>
      <c r="Q269" s="26">
        <f>IFERROR(VLOOKUP($C269,USTAWIENIA!$E$2:$H$8,4,FALSE),58)</f>
        <v/>
      </c>
      <c r="R269" s="26">
        <f>IF(1&lt;=$Q269,INDEX('BAZA PRAC'!$D$4:$D$61,$P269-4+1),"")</f>
        <v/>
      </c>
      <c r="S269" s="26">
        <f>IF(2&lt;=$Q269,INDEX('BAZA PRAC'!$D$4:$D$61,$P269-4+2),"")</f>
        <v/>
      </c>
      <c r="T269" s="26">
        <f>IF(3&lt;=$Q269,INDEX('BAZA PRAC'!$D$4:$D$61,$P269-4+3),"")</f>
        <v/>
      </c>
      <c r="U269" s="26">
        <f>IF(4&lt;=$Q269,INDEX('BAZA PRAC'!$D$4:$D$61,$P269-4+4),"")</f>
        <v/>
      </c>
      <c r="V269" s="26">
        <f>IF(5&lt;=$Q269,INDEX('BAZA PRAC'!$D$4:$D$61,$P269-4+5),"")</f>
        <v/>
      </c>
      <c r="W269" s="26">
        <f>IF(6&lt;=$Q269,INDEX('BAZA PRAC'!$D$4:$D$61,$P269-4+6),"")</f>
        <v/>
      </c>
      <c r="X269" s="26">
        <f>IF(7&lt;=$Q269,INDEX('BAZA PRAC'!$D$4:$D$61,$P269-4+7),"")</f>
        <v/>
      </c>
      <c r="Y269" s="26">
        <f>IF(8&lt;=$Q269,INDEX('BAZA PRAC'!$D$4:$D$61,$P269-4+8),"")</f>
        <v/>
      </c>
      <c r="Z269" s="26">
        <f>IF(9&lt;=$Q269,INDEX('BAZA PRAC'!$D$4:$D$61,$P269-4+9),"")</f>
        <v/>
      </c>
      <c r="AA269" s="26">
        <f>IF(10&lt;=$Q269,INDEX('BAZA PRAC'!$D$4:$D$61,$P269-4+10),"")</f>
        <v/>
      </c>
      <c r="AB269" s="26">
        <f>IF(11&lt;=$Q269,INDEX('BAZA PRAC'!$D$4:$D$61,$P269-4+11),"")</f>
        <v/>
      </c>
      <c r="AC269" s="26">
        <f>IF(12&lt;=$Q269,INDEX('BAZA PRAC'!$D$4:$D$61,$P269-4+12),"")</f>
        <v/>
      </c>
      <c r="AD269" s="26">
        <f>IF(13&lt;=$Q269,INDEX('BAZA PRAC'!$D$4:$D$61,$P269-4+13),"")</f>
        <v/>
      </c>
      <c r="AE269" s="26">
        <f>IF(14&lt;=$Q269,INDEX('BAZA PRAC'!$D$4:$D$61,$P269-4+14),"")</f>
        <v/>
      </c>
      <c r="AF269" s="26">
        <f>IF(15&lt;=$Q269,INDEX('BAZA PRAC'!$D$4:$D$61,$P269-4+15),"")</f>
        <v/>
      </c>
      <c r="AG269" s="26">
        <f>IF(16&lt;=$Q269,INDEX('BAZA PRAC'!$D$4:$D$61,$P269-4+16),"")</f>
        <v/>
      </c>
      <c r="AH269" s="26">
        <f>IF(17&lt;=$Q269,INDEX('BAZA PRAC'!$D$4:$D$61,$P269-4+17),"")</f>
        <v/>
      </c>
      <c r="AI269" s="26">
        <f>IF(18&lt;=$Q269,INDEX('BAZA PRAC'!$D$4:$D$61,$P269-4+18),"")</f>
        <v/>
      </c>
      <c r="AJ269" s="26">
        <f>IF(19&lt;=$Q269,INDEX('BAZA PRAC'!$D$4:$D$61,$P269-4+19),"")</f>
        <v/>
      </c>
      <c r="AK269" s="26">
        <f>IF(20&lt;=$Q269,INDEX('BAZA PRAC'!$D$4:$D$61,$P269-4+20),"")</f>
        <v/>
      </c>
      <c r="AL269" s="26">
        <f>IF(21&lt;=$Q269,INDEX('BAZA PRAC'!$D$4:$D$61,$P269-4+21),"")</f>
        <v/>
      </c>
      <c r="AM269" s="26">
        <f>IF(22&lt;=$Q269,INDEX('BAZA PRAC'!$D$4:$D$61,$P269-4+22),"")</f>
        <v/>
      </c>
      <c r="AN269" s="26">
        <f>IF(23&lt;=$Q269,INDEX('BAZA PRAC'!$D$4:$D$61,$P269-4+23),"")</f>
        <v/>
      </c>
      <c r="AO269" s="26">
        <f>IF(24&lt;=$Q269,INDEX('BAZA PRAC'!$D$4:$D$61,$P269-4+24),"")</f>
        <v/>
      </c>
      <c r="AP269" s="26">
        <f>IF(25&lt;=$Q269,INDEX('BAZA PRAC'!$D$4:$D$61,$P269-4+25),"")</f>
        <v/>
      </c>
      <c r="AQ269" s="26">
        <f>IF(26&lt;=$Q269,INDEX('BAZA PRAC'!$D$4:$D$61,$P269-4+26),"")</f>
        <v/>
      </c>
      <c r="AR269" s="26">
        <f>IF(27&lt;=$Q269,INDEX('BAZA PRAC'!$D$4:$D$61,$P269-4+27),"")</f>
        <v/>
      </c>
      <c r="AS269" s="26">
        <f>IF(28&lt;=$Q269,INDEX('BAZA PRAC'!$D$4:$D$61,$P269-4+28),"")</f>
        <v/>
      </c>
      <c r="AT269" s="26">
        <f>IF(29&lt;=$Q269,INDEX('BAZA PRAC'!$D$4:$D$61,$P269-4+29),"")</f>
        <v/>
      </c>
      <c r="AU269" s="26">
        <f>IF(30&lt;=$Q269,INDEX('BAZA PRAC'!$D$4:$D$61,$P269-4+30),"")</f>
        <v/>
      </c>
      <c r="AV269" s="26">
        <f>IF(31&lt;=$Q269,INDEX('BAZA PRAC'!$D$4:$D$61,$P269-4+31),"")</f>
        <v/>
      </c>
      <c r="AW269" s="26">
        <f>IF(32&lt;=$Q269,INDEX('BAZA PRAC'!$D$4:$D$61,$P269-4+32),"")</f>
        <v/>
      </c>
      <c r="AX269" s="26">
        <f>IF(33&lt;=$Q269,INDEX('BAZA PRAC'!$D$4:$D$61,$P269-4+33),"")</f>
        <v/>
      </c>
      <c r="AY269" s="26">
        <f>IF(34&lt;=$Q269,INDEX('BAZA PRAC'!$D$4:$D$61,$P269-4+34),"")</f>
        <v/>
      </c>
      <c r="AZ269" s="26">
        <f>IF(35&lt;=$Q269,INDEX('BAZA PRAC'!$D$4:$D$61,$P269-4+35),"")</f>
        <v/>
      </c>
      <c r="BA269" s="26">
        <f>IF(36&lt;=$Q269,INDEX('BAZA PRAC'!$D$4:$D$61,$P269-4+36),"")</f>
        <v/>
      </c>
      <c r="BB269" s="26">
        <f>IF(37&lt;=$Q269,INDEX('BAZA PRAC'!$D$4:$D$61,$P269-4+37),"")</f>
        <v/>
      </c>
      <c r="BC269" s="26">
        <f>IF(38&lt;=$Q269,INDEX('BAZA PRAC'!$D$4:$D$61,$P269-4+38),"")</f>
        <v/>
      </c>
      <c r="BD269" s="26">
        <f>IF(39&lt;=$Q269,INDEX('BAZA PRAC'!$D$4:$D$61,$P269-4+39),"")</f>
        <v/>
      </c>
      <c r="BE269" s="26">
        <f>IF(40&lt;=$Q269,INDEX('BAZA PRAC'!$D$4:$D$61,$P269-4+40),"")</f>
        <v/>
      </c>
      <c r="BF269" s="26">
        <f>IF(41&lt;=$Q269,INDEX('BAZA PRAC'!$D$4:$D$61,$P269-4+41),"")</f>
        <v/>
      </c>
      <c r="BG269" s="26">
        <f>IF(42&lt;=$Q269,INDEX('BAZA PRAC'!$D$4:$D$61,$P269-4+42),"")</f>
        <v/>
      </c>
      <c r="BH269" s="26">
        <f>IF(43&lt;=$Q269,INDEX('BAZA PRAC'!$D$4:$D$61,$P269-4+43),"")</f>
        <v/>
      </c>
      <c r="BI269" s="26">
        <f>IF(44&lt;=$Q269,INDEX('BAZA PRAC'!$D$4:$D$61,$P269-4+44),"")</f>
        <v/>
      </c>
      <c r="BJ269" s="26">
        <f>IF(45&lt;=$Q269,INDEX('BAZA PRAC'!$D$4:$D$61,$P269-4+45),"")</f>
        <v/>
      </c>
      <c r="BK269" s="26">
        <f>IF(46&lt;=$Q269,INDEX('BAZA PRAC'!$D$4:$D$61,$P269-4+46),"")</f>
        <v/>
      </c>
      <c r="BL269" s="26">
        <f>IF(47&lt;=$Q269,INDEX('BAZA PRAC'!$D$4:$D$61,$P269-4+47),"")</f>
        <v/>
      </c>
      <c r="BM269" s="26">
        <f>IF(48&lt;=$Q269,INDEX('BAZA PRAC'!$D$4:$D$61,$P269-4+48),"")</f>
        <v/>
      </c>
      <c r="BN269" s="26">
        <f>IF(49&lt;=$Q269,INDEX('BAZA PRAC'!$D$4:$D$61,$P269-4+49),"")</f>
        <v/>
      </c>
      <c r="BO269" s="26">
        <f>IF(50&lt;=$Q269,INDEX('BAZA PRAC'!$D$4:$D$61,$P269-4+50),"")</f>
        <v/>
      </c>
      <c r="BP269" s="26">
        <f>IF(51&lt;=$Q269,INDEX('BAZA PRAC'!$D$4:$D$61,$P269-4+51),"")</f>
        <v/>
      </c>
      <c r="BQ269" s="26">
        <f>IF(52&lt;=$Q269,INDEX('BAZA PRAC'!$D$4:$D$61,$P269-4+52),"")</f>
        <v/>
      </c>
      <c r="BR269" s="26">
        <f>IF(53&lt;=$Q269,INDEX('BAZA PRAC'!$D$4:$D$61,$P269-4+53),"")</f>
        <v/>
      </c>
      <c r="BS269" s="26">
        <f>IF(54&lt;=$Q269,INDEX('BAZA PRAC'!$D$4:$D$61,$P269-4+54),"")</f>
        <v/>
      </c>
      <c r="BT269" s="26">
        <f>IF(55&lt;=$Q269,INDEX('BAZA PRAC'!$D$4:$D$61,$P269-4+55),"")</f>
        <v/>
      </c>
      <c r="BU269" s="26">
        <f>IF(56&lt;=$Q269,INDEX('BAZA PRAC'!$D$4:$D$61,$P269-4+56),"")</f>
        <v/>
      </c>
      <c r="BV269" s="26">
        <f>IF(57&lt;=$Q269,INDEX('BAZA PRAC'!$D$4:$D$61,$P269-4+57),"")</f>
        <v/>
      </c>
      <c r="BW269" s="26">
        <f>IF(58&lt;=$Q269,INDEX('BAZA PRAC'!$D$4:$D$61,$P269-4+58),"")</f>
        <v/>
      </c>
      <c r="BX269" s="20" t="n"/>
      <c r="BY269" s="20" t="n"/>
    </row>
    <row r="270">
      <c r="A270" s="27">
        <f>IF($D270="","",COUNTA($D$11:$D270))</f>
        <v/>
      </c>
      <c r="B270" s="27">
        <f>IF($BX270&lt;&gt;"",$BX270,IF($D270="","",IFERROR(INDEX('BAZA PRAC'!$A$4:$A$61,MATCH($D270,'BAZA PRAC'!$D$4:$D$61,0)),"")))</f>
        <v/>
      </c>
      <c r="C270" s="20" t="n"/>
      <c r="D270" s="21" t="n"/>
      <c r="E270" s="27">
        <f>IF($BY270&lt;&gt;"",$BY270,IF($D270="","",IFERROR(INDEX('BAZA PRAC'!$E$4:$E$61,MATCH($D270,'BAZA PRAC'!$D$4:$D$61,0)),"")))</f>
        <v/>
      </c>
      <c r="F270" s="22" t="n"/>
      <c r="G270" s="23" t="n"/>
      <c r="H270" s="23" t="n"/>
      <c r="I270" s="23" t="n"/>
      <c r="J270" s="28">
        <f>IF($D270="","",N(G270)+N(H270)+N(I270))</f>
        <v/>
      </c>
      <c r="K270" s="28">
        <f>IF($D270="","",N(F270)*J270)</f>
        <v/>
      </c>
      <c r="L270" s="25" t="n"/>
      <c r="M270" s="28">
        <f>IF($D270="","",K270*(1-N(L270)))</f>
        <v/>
      </c>
      <c r="N270" s="21" t="n"/>
      <c r="P270" s="26">
        <f>IFERROR(VLOOKUP($C270,USTAWIENIA!$E$2:$H$8,3,FALSE),4)</f>
        <v/>
      </c>
      <c r="Q270" s="26">
        <f>IFERROR(VLOOKUP($C270,USTAWIENIA!$E$2:$H$8,4,FALSE),58)</f>
        <v/>
      </c>
      <c r="R270" s="26">
        <f>IF(1&lt;=$Q270,INDEX('BAZA PRAC'!$D$4:$D$61,$P270-4+1),"")</f>
        <v/>
      </c>
      <c r="S270" s="26">
        <f>IF(2&lt;=$Q270,INDEX('BAZA PRAC'!$D$4:$D$61,$P270-4+2),"")</f>
        <v/>
      </c>
      <c r="T270" s="26">
        <f>IF(3&lt;=$Q270,INDEX('BAZA PRAC'!$D$4:$D$61,$P270-4+3),"")</f>
        <v/>
      </c>
      <c r="U270" s="26">
        <f>IF(4&lt;=$Q270,INDEX('BAZA PRAC'!$D$4:$D$61,$P270-4+4),"")</f>
        <v/>
      </c>
      <c r="V270" s="26">
        <f>IF(5&lt;=$Q270,INDEX('BAZA PRAC'!$D$4:$D$61,$P270-4+5),"")</f>
        <v/>
      </c>
      <c r="W270" s="26">
        <f>IF(6&lt;=$Q270,INDEX('BAZA PRAC'!$D$4:$D$61,$P270-4+6),"")</f>
        <v/>
      </c>
      <c r="X270" s="26">
        <f>IF(7&lt;=$Q270,INDEX('BAZA PRAC'!$D$4:$D$61,$P270-4+7),"")</f>
        <v/>
      </c>
      <c r="Y270" s="26">
        <f>IF(8&lt;=$Q270,INDEX('BAZA PRAC'!$D$4:$D$61,$P270-4+8),"")</f>
        <v/>
      </c>
      <c r="Z270" s="26">
        <f>IF(9&lt;=$Q270,INDEX('BAZA PRAC'!$D$4:$D$61,$P270-4+9),"")</f>
        <v/>
      </c>
      <c r="AA270" s="26">
        <f>IF(10&lt;=$Q270,INDEX('BAZA PRAC'!$D$4:$D$61,$P270-4+10),"")</f>
        <v/>
      </c>
      <c r="AB270" s="26">
        <f>IF(11&lt;=$Q270,INDEX('BAZA PRAC'!$D$4:$D$61,$P270-4+11),"")</f>
        <v/>
      </c>
      <c r="AC270" s="26">
        <f>IF(12&lt;=$Q270,INDEX('BAZA PRAC'!$D$4:$D$61,$P270-4+12),"")</f>
        <v/>
      </c>
      <c r="AD270" s="26">
        <f>IF(13&lt;=$Q270,INDEX('BAZA PRAC'!$D$4:$D$61,$P270-4+13),"")</f>
        <v/>
      </c>
      <c r="AE270" s="26">
        <f>IF(14&lt;=$Q270,INDEX('BAZA PRAC'!$D$4:$D$61,$P270-4+14),"")</f>
        <v/>
      </c>
      <c r="AF270" s="26">
        <f>IF(15&lt;=$Q270,INDEX('BAZA PRAC'!$D$4:$D$61,$P270-4+15),"")</f>
        <v/>
      </c>
      <c r="AG270" s="26">
        <f>IF(16&lt;=$Q270,INDEX('BAZA PRAC'!$D$4:$D$61,$P270-4+16),"")</f>
        <v/>
      </c>
      <c r="AH270" s="26">
        <f>IF(17&lt;=$Q270,INDEX('BAZA PRAC'!$D$4:$D$61,$P270-4+17),"")</f>
        <v/>
      </c>
      <c r="AI270" s="26">
        <f>IF(18&lt;=$Q270,INDEX('BAZA PRAC'!$D$4:$D$61,$P270-4+18),"")</f>
        <v/>
      </c>
      <c r="AJ270" s="26">
        <f>IF(19&lt;=$Q270,INDEX('BAZA PRAC'!$D$4:$D$61,$P270-4+19),"")</f>
        <v/>
      </c>
      <c r="AK270" s="26">
        <f>IF(20&lt;=$Q270,INDEX('BAZA PRAC'!$D$4:$D$61,$P270-4+20),"")</f>
        <v/>
      </c>
      <c r="AL270" s="26">
        <f>IF(21&lt;=$Q270,INDEX('BAZA PRAC'!$D$4:$D$61,$P270-4+21),"")</f>
        <v/>
      </c>
      <c r="AM270" s="26">
        <f>IF(22&lt;=$Q270,INDEX('BAZA PRAC'!$D$4:$D$61,$P270-4+22),"")</f>
        <v/>
      </c>
      <c r="AN270" s="26">
        <f>IF(23&lt;=$Q270,INDEX('BAZA PRAC'!$D$4:$D$61,$P270-4+23),"")</f>
        <v/>
      </c>
      <c r="AO270" s="26">
        <f>IF(24&lt;=$Q270,INDEX('BAZA PRAC'!$D$4:$D$61,$P270-4+24),"")</f>
        <v/>
      </c>
      <c r="AP270" s="26">
        <f>IF(25&lt;=$Q270,INDEX('BAZA PRAC'!$D$4:$D$61,$P270-4+25),"")</f>
        <v/>
      </c>
      <c r="AQ270" s="26">
        <f>IF(26&lt;=$Q270,INDEX('BAZA PRAC'!$D$4:$D$61,$P270-4+26),"")</f>
        <v/>
      </c>
      <c r="AR270" s="26">
        <f>IF(27&lt;=$Q270,INDEX('BAZA PRAC'!$D$4:$D$61,$P270-4+27),"")</f>
        <v/>
      </c>
      <c r="AS270" s="26">
        <f>IF(28&lt;=$Q270,INDEX('BAZA PRAC'!$D$4:$D$61,$P270-4+28),"")</f>
        <v/>
      </c>
      <c r="AT270" s="26">
        <f>IF(29&lt;=$Q270,INDEX('BAZA PRAC'!$D$4:$D$61,$P270-4+29),"")</f>
        <v/>
      </c>
      <c r="AU270" s="26">
        <f>IF(30&lt;=$Q270,INDEX('BAZA PRAC'!$D$4:$D$61,$P270-4+30),"")</f>
        <v/>
      </c>
      <c r="AV270" s="26">
        <f>IF(31&lt;=$Q270,INDEX('BAZA PRAC'!$D$4:$D$61,$P270-4+31),"")</f>
        <v/>
      </c>
      <c r="AW270" s="26">
        <f>IF(32&lt;=$Q270,INDEX('BAZA PRAC'!$D$4:$D$61,$P270-4+32),"")</f>
        <v/>
      </c>
      <c r="AX270" s="26">
        <f>IF(33&lt;=$Q270,INDEX('BAZA PRAC'!$D$4:$D$61,$P270-4+33),"")</f>
        <v/>
      </c>
      <c r="AY270" s="26">
        <f>IF(34&lt;=$Q270,INDEX('BAZA PRAC'!$D$4:$D$61,$P270-4+34),"")</f>
        <v/>
      </c>
      <c r="AZ270" s="26">
        <f>IF(35&lt;=$Q270,INDEX('BAZA PRAC'!$D$4:$D$61,$P270-4+35),"")</f>
        <v/>
      </c>
      <c r="BA270" s="26">
        <f>IF(36&lt;=$Q270,INDEX('BAZA PRAC'!$D$4:$D$61,$P270-4+36),"")</f>
        <v/>
      </c>
      <c r="BB270" s="26">
        <f>IF(37&lt;=$Q270,INDEX('BAZA PRAC'!$D$4:$D$61,$P270-4+37),"")</f>
        <v/>
      </c>
      <c r="BC270" s="26">
        <f>IF(38&lt;=$Q270,INDEX('BAZA PRAC'!$D$4:$D$61,$P270-4+38),"")</f>
        <v/>
      </c>
      <c r="BD270" s="26">
        <f>IF(39&lt;=$Q270,INDEX('BAZA PRAC'!$D$4:$D$61,$P270-4+39),"")</f>
        <v/>
      </c>
      <c r="BE270" s="26">
        <f>IF(40&lt;=$Q270,INDEX('BAZA PRAC'!$D$4:$D$61,$P270-4+40),"")</f>
        <v/>
      </c>
      <c r="BF270" s="26">
        <f>IF(41&lt;=$Q270,INDEX('BAZA PRAC'!$D$4:$D$61,$P270-4+41),"")</f>
        <v/>
      </c>
      <c r="BG270" s="26">
        <f>IF(42&lt;=$Q270,INDEX('BAZA PRAC'!$D$4:$D$61,$P270-4+42),"")</f>
        <v/>
      </c>
      <c r="BH270" s="26">
        <f>IF(43&lt;=$Q270,INDEX('BAZA PRAC'!$D$4:$D$61,$P270-4+43),"")</f>
        <v/>
      </c>
      <c r="BI270" s="26">
        <f>IF(44&lt;=$Q270,INDEX('BAZA PRAC'!$D$4:$D$61,$P270-4+44),"")</f>
        <v/>
      </c>
      <c r="BJ270" s="26">
        <f>IF(45&lt;=$Q270,INDEX('BAZA PRAC'!$D$4:$D$61,$P270-4+45),"")</f>
        <v/>
      </c>
      <c r="BK270" s="26">
        <f>IF(46&lt;=$Q270,INDEX('BAZA PRAC'!$D$4:$D$61,$P270-4+46),"")</f>
        <v/>
      </c>
      <c r="BL270" s="26">
        <f>IF(47&lt;=$Q270,INDEX('BAZA PRAC'!$D$4:$D$61,$P270-4+47),"")</f>
        <v/>
      </c>
      <c r="BM270" s="26">
        <f>IF(48&lt;=$Q270,INDEX('BAZA PRAC'!$D$4:$D$61,$P270-4+48),"")</f>
        <v/>
      </c>
      <c r="BN270" s="26">
        <f>IF(49&lt;=$Q270,INDEX('BAZA PRAC'!$D$4:$D$61,$P270-4+49),"")</f>
        <v/>
      </c>
      <c r="BO270" s="26">
        <f>IF(50&lt;=$Q270,INDEX('BAZA PRAC'!$D$4:$D$61,$P270-4+50),"")</f>
        <v/>
      </c>
      <c r="BP270" s="26">
        <f>IF(51&lt;=$Q270,INDEX('BAZA PRAC'!$D$4:$D$61,$P270-4+51),"")</f>
        <v/>
      </c>
      <c r="BQ270" s="26">
        <f>IF(52&lt;=$Q270,INDEX('BAZA PRAC'!$D$4:$D$61,$P270-4+52),"")</f>
        <v/>
      </c>
      <c r="BR270" s="26">
        <f>IF(53&lt;=$Q270,INDEX('BAZA PRAC'!$D$4:$D$61,$P270-4+53),"")</f>
        <v/>
      </c>
      <c r="BS270" s="26">
        <f>IF(54&lt;=$Q270,INDEX('BAZA PRAC'!$D$4:$D$61,$P270-4+54),"")</f>
        <v/>
      </c>
      <c r="BT270" s="26">
        <f>IF(55&lt;=$Q270,INDEX('BAZA PRAC'!$D$4:$D$61,$P270-4+55),"")</f>
        <v/>
      </c>
      <c r="BU270" s="26">
        <f>IF(56&lt;=$Q270,INDEX('BAZA PRAC'!$D$4:$D$61,$P270-4+56),"")</f>
        <v/>
      </c>
      <c r="BV270" s="26">
        <f>IF(57&lt;=$Q270,INDEX('BAZA PRAC'!$D$4:$D$61,$P270-4+57),"")</f>
        <v/>
      </c>
      <c r="BW270" s="26">
        <f>IF(58&lt;=$Q270,INDEX('BAZA PRAC'!$D$4:$D$61,$P270-4+58),"")</f>
        <v/>
      </c>
      <c r="BX270" s="20" t="n"/>
      <c r="BY270" s="20" t="n"/>
    </row>
    <row r="271">
      <c r="A271" s="19">
        <f>IF($D271="","",COUNTA($D$11:$D271))</f>
        <v/>
      </c>
      <c r="B271" s="19">
        <f>IF($BX271&lt;&gt;"",$BX271,IF($D271="","",IFERROR(INDEX('BAZA PRAC'!$A$4:$A$61,MATCH($D271,'BAZA PRAC'!$D$4:$D$61,0)),"")))</f>
        <v/>
      </c>
      <c r="C271" s="20" t="n"/>
      <c r="D271" s="21" t="n"/>
      <c r="E271" s="19">
        <f>IF($BY271&lt;&gt;"",$BY271,IF($D271="","",IFERROR(INDEX('BAZA PRAC'!$E$4:$E$61,MATCH($D271,'BAZA PRAC'!$D$4:$D$61,0)),"")))</f>
        <v/>
      </c>
      <c r="F271" s="22" t="n"/>
      <c r="G271" s="23" t="n"/>
      <c r="H271" s="23" t="n"/>
      <c r="I271" s="23" t="n"/>
      <c r="J271" s="24">
        <f>IF($D271="","",N(G271)+N(H271)+N(I271))</f>
        <v/>
      </c>
      <c r="K271" s="24">
        <f>IF($D271="","",N(F271)*J271)</f>
        <v/>
      </c>
      <c r="L271" s="25" t="n"/>
      <c r="M271" s="24">
        <f>IF($D271="","",K271*(1-N(L271)))</f>
        <v/>
      </c>
      <c r="N271" s="21" t="n"/>
      <c r="P271" s="26">
        <f>IFERROR(VLOOKUP($C271,USTAWIENIA!$E$2:$H$8,3,FALSE),4)</f>
        <v/>
      </c>
      <c r="Q271" s="26">
        <f>IFERROR(VLOOKUP($C271,USTAWIENIA!$E$2:$H$8,4,FALSE),58)</f>
        <v/>
      </c>
      <c r="R271" s="26">
        <f>IF(1&lt;=$Q271,INDEX('BAZA PRAC'!$D$4:$D$61,$P271-4+1),"")</f>
        <v/>
      </c>
      <c r="S271" s="26">
        <f>IF(2&lt;=$Q271,INDEX('BAZA PRAC'!$D$4:$D$61,$P271-4+2),"")</f>
        <v/>
      </c>
      <c r="T271" s="26">
        <f>IF(3&lt;=$Q271,INDEX('BAZA PRAC'!$D$4:$D$61,$P271-4+3),"")</f>
        <v/>
      </c>
      <c r="U271" s="26">
        <f>IF(4&lt;=$Q271,INDEX('BAZA PRAC'!$D$4:$D$61,$P271-4+4),"")</f>
        <v/>
      </c>
      <c r="V271" s="26">
        <f>IF(5&lt;=$Q271,INDEX('BAZA PRAC'!$D$4:$D$61,$P271-4+5),"")</f>
        <v/>
      </c>
      <c r="W271" s="26">
        <f>IF(6&lt;=$Q271,INDEX('BAZA PRAC'!$D$4:$D$61,$P271-4+6),"")</f>
        <v/>
      </c>
      <c r="X271" s="26">
        <f>IF(7&lt;=$Q271,INDEX('BAZA PRAC'!$D$4:$D$61,$P271-4+7),"")</f>
        <v/>
      </c>
      <c r="Y271" s="26">
        <f>IF(8&lt;=$Q271,INDEX('BAZA PRAC'!$D$4:$D$61,$P271-4+8),"")</f>
        <v/>
      </c>
      <c r="Z271" s="26">
        <f>IF(9&lt;=$Q271,INDEX('BAZA PRAC'!$D$4:$D$61,$P271-4+9),"")</f>
        <v/>
      </c>
      <c r="AA271" s="26">
        <f>IF(10&lt;=$Q271,INDEX('BAZA PRAC'!$D$4:$D$61,$P271-4+10),"")</f>
        <v/>
      </c>
      <c r="AB271" s="26">
        <f>IF(11&lt;=$Q271,INDEX('BAZA PRAC'!$D$4:$D$61,$P271-4+11),"")</f>
        <v/>
      </c>
      <c r="AC271" s="26">
        <f>IF(12&lt;=$Q271,INDEX('BAZA PRAC'!$D$4:$D$61,$P271-4+12),"")</f>
        <v/>
      </c>
      <c r="AD271" s="26">
        <f>IF(13&lt;=$Q271,INDEX('BAZA PRAC'!$D$4:$D$61,$P271-4+13),"")</f>
        <v/>
      </c>
      <c r="AE271" s="26">
        <f>IF(14&lt;=$Q271,INDEX('BAZA PRAC'!$D$4:$D$61,$P271-4+14),"")</f>
        <v/>
      </c>
      <c r="AF271" s="26">
        <f>IF(15&lt;=$Q271,INDEX('BAZA PRAC'!$D$4:$D$61,$P271-4+15),"")</f>
        <v/>
      </c>
      <c r="AG271" s="26">
        <f>IF(16&lt;=$Q271,INDEX('BAZA PRAC'!$D$4:$D$61,$P271-4+16),"")</f>
        <v/>
      </c>
      <c r="AH271" s="26">
        <f>IF(17&lt;=$Q271,INDEX('BAZA PRAC'!$D$4:$D$61,$P271-4+17),"")</f>
        <v/>
      </c>
      <c r="AI271" s="26">
        <f>IF(18&lt;=$Q271,INDEX('BAZA PRAC'!$D$4:$D$61,$P271-4+18),"")</f>
        <v/>
      </c>
      <c r="AJ271" s="26">
        <f>IF(19&lt;=$Q271,INDEX('BAZA PRAC'!$D$4:$D$61,$P271-4+19),"")</f>
        <v/>
      </c>
      <c r="AK271" s="26">
        <f>IF(20&lt;=$Q271,INDEX('BAZA PRAC'!$D$4:$D$61,$P271-4+20),"")</f>
        <v/>
      </c>
      <c r="AL271" s="26">
        <f>IF(21&lt;=$Q271,INDEX('BAZA PRAC'!$D$4:$D$61,$P271-4+21),"")</f>
        <v/>
      </c>
      <c r="AM271" s="26">
        <f>IF(22&lt;=$Q271,INDEX('BAZA PRAC'!$D$4:$D$61,$P271-4+22),"")</f>
        <v/>
      </c>
      <c r="AN271" s="26">
        <f>IF(23&lt;=$Q271,INDEX('BAZA PRAC'!$D$4:$D$61,$P271-4+23),"")</f>
        <v/>
      </c>
      <c r="AO271" s="26">
        <f>IF(24&lt;=$Q271,INDEX('BAZA PRAC'!$D$4:$D$61,$P271-4+24),"")</f>
        <v/>
      </c>
      <c r="AP271" s="26">
        <f>IF(25&lt;=$Q271,INDEX('BAZA PRAC'!$D$4:$D$61,$P271-4+25),"")</f>
        <v/>
      </c>
      <c r="AQ271" s="26">
        <f>IF(26&lt;=$Q271,INDEX('BAZA PRAC'!$D$4:$D$61,$P271-4+26),"")</f>
        <v/>
      </c>
      <c r="AR271" s="26">
        <f>IF(27&lt;=$Q271,INDEX('BAZA PRAC'!$D$4:$D$61,$P271-4+27),"")</f>
        <v/>
      </c>
      <c r="AS271" s="26">
        <f>IF(28&lt;=$Q271,INDEX('BAZA PRAC'!$D$4:$D$61,$P271-4+28),"")</f>
        <v/>
      </c>
      <c r="AT271" s="26">
        <f>IF(29&lt;=$Q271,INDEX('BAZA PRAC'!$D$4:$D$61,$P271-4+29),"")</f>
        <v/>
      </c>
      <c r="AU271" s="26">
        <f>IF(30&lt;=$Q271,INDEX('BAZA PRAC'!$D$4:$D$61,$P271-4+30),"")</f>
        <v/>
      </c>
      <c r="AV271" s="26">
        <f>IF(31&lt;=$Q271,INDEX('BAZA PRAC'!$D$4:$D$61,$P271-4+31),"")</f>
        <v/>
      </c>
      <c r="AW271" s="26">
        <f>IF(32&lt;=$Q271,INDEX('BAZA PRAC'!$D$4:$D$61,$P271-4+32),"")</f>
        <v/>
      </c>
      <c r="AX271" s="26">
        <f>IF(33&lt;=$Q271,INDEX('BAZA PRAC'!$D$4:$D$61,$P271-4+33),"")</f>
        <v/>
      </c>
      <c r="AY271" s="26">
        <f>IF(34&lt;=$Q271,INDEX('BAZA PRAC'!$D$4:$D$61,$P271-4+34),"")</f>
        <v/>
      </c>
      <c r="AZ271" s="26">
        <f>IF(35&lt;=$Q271,INDEX('BAZA PRAC'!$D$4:$D$61,$P271-4+35),"")</f>
        <v/>
      </c>
      <c r="BA271" s="26">
        <f>IF(36&lt;=$Q271,INDEX('BAZA PRAC'!$D$4:$D$61,$P271-4+36),"")</f>
        <v/>
      </c>
      <c r="BB271" s="26">
        <f>IF(37&lt;=$Q271,INDEX('BAZA PRAC'!$D$4:$D$61,$P271-4+37),"")</f>
        <v/>
      </c>
      <c r="BC271" s="26">
        <f>IF(38&lt;=$Q271,INDEX('BAZA PRAC'!$D$4:$D$61,$P271-4+38),"")</f>
        <v/>
      </c>
      <c r="BD271" s="26">
        <f>IF(39&lt;=$Q271,INDEX('BAZA PRAC'!$D$4:$D$61,$P271-4+39),"")</f>
        <v/>
      </c>
      <c r="BE271" s="26">
        <f>IF(40&lt;=$Q271,INDEX('BAZA PRAC'!$D$4:$D$61,$P271-4+40),"")</f>
        <v/>
      </c>
      <c r="BF271" s="26">
        <f>IF(41&lt;=$Q271,INDEX('BAZA PRAC'!$D$4:$D$61,$P271-4+41),"")</f>
        <v/>
      </c>
      <c r="BG271" s="26">
        <f>IF(42&lt;=$Q271,INDEX('BAZA PRAC'!$D$4:$D$61,$P271-4+42),"")</f>
        <v/>
      </c>
      <c r="BH271" s="26">
        <f>IF(43&lt;=$Q271,INDEX('BAZA PRAC'!$D$4:$D$61,$P271-4+43),"")</f>
        <v/>
      </c>
      <c r="BI271" s="26">
        <f>IF(44&lt;=$Q271,INDEX('BAZA PRAC'!$D$4:$D$61,$P271-4+44),"")</f>
        <v/>
      </c>
      <c r="BJ271" s="26">
        <f>IF(45&lt;=$Q271,INDEX('BAZA PRAC'!$D$4:$D$61,$P271-4+45),"")</f>
        <v/>
      </c>
      <c r="BK271" s="26">
        <f>IF(46&lt;=$Q271,INDEX('BAZA PRAC'!$D$4:$D$61,$P271-4+46),"")</f>
        <v/>
      </c>
      <c r="BL271" s="26">
        <f>IF(47&lt;=$Q271,INDEX('BAZA PRAC'!$D$4:$D$61,$P271-4+47),"")</f>
        <v/>
      </c>
      <c r="BM271" s="26">
        <f>IF(48&lt;=$Q271,INDEX('BAZA PRAC'!$D$4:$D$61,$P271-4+48),"")</f>
        <v/>
      </c>
      <c r="BN271" s="26">
        <f>IF(49&lt;=$Q271,INDEX('BAZA PRAC'!$D$4:$D$61,$P271-4+49),"")</f>
        <v/>
      </c>
      <c r="BO271" s="26">
        <f>IF(50&lt;=$Q271,INDEX('BAZA PRAC'!$D$4:$D$61,$P271-4+50),"")</f>
        <v/>
      </c>
      <c r="BP271" s="26">
        <f>IF(51&lt;=$Q271,INDEX('BAZA PRAC'!$D$4:$D$61,$P271-4+51),"")</f>
        <v/>
      </c>
      <c r="BQ271" s="26">
        <f>IF(52&lt;=$Q271,INDEX('BAZA PRAC'!$D$4:$D$61,$P271-4+52),"")</f>
        <v/>
      </c>
      <c r="BR271" s="26">
        <f>IF(53&lt;=$Q271,INDEX('BAZA PRAC'!$D$4:$D$61,$P271-4+53),"")</f>
        <v/>
      </c>
      <c r="BS271" s="26">
        <f>IF(54&lt;=$Q271,INDEX('BAZA PRAC'!$D$4:$D$61,$P271-4+54),"")</f>
        <v/>
      </c>
      <c r="BT271" s="26">
        <f>IF(55&lt;=$Q271,INDEX('BAZA PRAC'!$D$4:$D$61,$P271-4+55),"")</f>
        <v/>
      </c>
      <c r="BU271" s="26">
        <f>IF(56&lt;=$Q271,INDEX('BAZA PRAC'!$D$4:$D$61,$P271-4+56),"")</f>
        <v/>
      </c>
      <c r="BV271" s="26">
        <f>IF(57&lt;=$Q271,INDEX('BAZA PRAC'!$D$4:$D$61,$P271-4+57),"")</f>
        <v/>
      </c>
      <c r="BW271" s="26">
        <f>IF(58&lt;=$Q271,INDEX('BAZA PRAC'!$D$4:$D$61,$P271-4+58),"")</f>
        <v/>
      </c>
      <c r="BX271" s="20" t="n"/>
      <c r="BY271" s="20" t="n"/>
    </row>
    <row r="272">
      <c r="A272" s="27">
        <f>IF($D272="","",COUNTA($D$11:$D272))</f>
        <v/>
      </c>
      <c r="B272" s="27">
        <f>IF($BX272&lt;&gt;"",$BX272,IF($D272="","",IFERROR(INDEX('BAZA PRAC'!$A$4:$A$61,MATCH($D272,'BAZA PRAC'!$D$4:$D$61,0)),"")))</f>
        <v/>
      </c>
      <c r="C272" s="20" t="n"/>
      <c r="D272" s="21" t="n"/>
      <c r="E272" s="27">
        <f>IF($BY272&lt;&gt;"",$BY272,IF($D272="","",IFERROR(INDEX('BAZA PRAC'!$E$4:$E$61,MATCH($D272,'BAZA PRAC'!$D$4:$D$61,0)),"")))</f>
        <v/>
      </c>
      <c r="F272" s="22" t="n"/>
      <c r="G272" s="23" t="n"/>
      <c r="H272" s="23" t="n"/>
      <c r="I272" s="23" t="n"/>
      <c r="J272" s="28">
        <f>IF($D272="","",N(G272)+N(H272)+N(I272))</f>
        <v/>
      </c>
      <c r="K272" s="28">
        <f>IF($D272="","",N(F272)*J272)</f>
        <v/>
      </c>
      <c r="L272" s="25" t="n"/>
      <c r="M272" s="28">
        <f>IF($D272="","",K272*(1-N(L272)))</f>
        <v/>
      </c>
      <c r="N272" s="21" t="n"/>
      <c r="P272" s="26">
        <f>IFERROR(VLOOKUP($C272,USTAWIENIA!$E$2:$H$8,3,FALSE),4)</f>
        <v/>
      </c>
      <c r="Q272" s="26">
        <f>IFERROR(VLOOKUP($C272,USTAWIENIA!$E$2:$H$8,4,FALSE),58)</f>
        <v/>
      </c>
      <c r="R272" s="26">
        <f>IF(1&lt;=$Q272,INDEX('BAZA PRAC'!$D$4:$D$61,$P272-4+1),"")</f>
        <v/>
      </c>
      <c r="S272" s="26">
        <f>IF(2&lt;=$Q272,INDEX('BAZA PRAC'!$D$4:$D$61,$P272-4+2),"")</f>
        <v/>
      </c>
      <c r="T272" s="26">
        <f>IF(3&lt;=$Q272,INDEX('BAZA PRAC'!$D$4:$D$61,$P272-4+3),"")</f>
        <v/>
      </c>
      <c r="U272" s="26">
        <f>IF(4&lt;=$Q272,INDEX('BAZA PRAC'!$D$4:$D$61,$P272-4+4),"")</f>
        <v/>
      </c>
      <c r="V272" s="26">
        <f>IF(5&lt;=$Q272,INDEX('BAZA PRAC'!$D$4:$D$61,$P272-4+5),"")</f>
        <v/>
      </c>
      <c r="W272" s="26">
        <f>IF(6&lt;=$Q272,INDEX('BAZA PRAC'!$D$4:$D$61,$P272-4+6),"")</f>
        <v/>
      </c>
      <c r="X272" s="26">
        <f>IF(7&lt;=$Q272,INDEX('BAZA PRAC'!$D$4:$D$61,$P272-4+7),"")</f>
        <v/>
      </c>
      <c r="Y272" s="26">
        <f>IF(8&lt;=$Q272,INDEX('BAZA PRAC'!$D$4:$D$61,$P272-4+8),"")</f>
        <v/>
      </c>
      <c r="Z272" s="26">
        <f>IF(9&lt;=$Q272,INDEX('BAZA PRAC'!$D$4:$D$61,$P272-4+9),"")</f>
        <v/>
      </c>
      <c r="AA272" s="26">
        <f>IF(10&lt;=$Q272,INDEX('BAZA PRAC'!$D$4:$D$61,$P272-4+10),"")</f>
        <v/>
      </c>
      <c r="AB272" s="26">
        <f>IF(11&lt;=$Q272,INDEX('BAZA PRAC'!$D$4:$D$61,$P272-4+11),"")</f>
        <v/>
      </c>
      <c r="AC272" s="26">
        <f>IF(12&lt;=$Q272,INDEX('BAZA PRAC'!$D$4:$D$61,$P272-4+12),"")</f>
        <v/>
      </c>
      <c r="AD272" s="26">
        <f>IF(13&lt;=$Q272,INDEX('BAZA PRAC'!$D$4:$D$61,$P272-4+13),"")</f>
        <v/>
      </c>
      <c r="AE272" s="26">
        <f>IF(14&lt;=$Q272,INDEX('BAZA PRAC'!$D$4:$D$61,$P272-4+14),"")</f>
        <v/>
      </c>
      <c r="AF272" s="26">
        <f>IF(15&lt;=$Q272,INDEX('BAZA PRAC'!$D$4:$D$61,$P272-4+15),"")</f>
        <v/>
      </c>
      <c r="AG272" s="26">
        <f>IF(16&lt;=$Q272,INDEX('BAZA PRAC'!$D$4:$D$61,$P272-4+16),"")</f>
        <v/>
      </c>
      <c r="AH272" s="26">
        <f>IF(17&lt;=$Q272,INDEX('BAZA PRAC'!$D$4:$D$61,$P272-4+17),"")</f>
        <v/>
      </c>
      <c r="AI272" s="26">
        <f>IF(18&lt;=$Q272,INDEX('BAZA PRAC'!$D$4:$D$61,$P272-4+18),"")</f>
        <v/>
      </c>
      <c r="AJ272" s="26">
        <f>IF(19&lt;=$Q272,INDEX('BAZA PRAC'!$D$4:$D$61,$P272-4+19),"")</f>
        <v/>
      </c>
      <c r="AK272" s="26">
        <f>IF(20&lt;=$Q272,INDEX('BAZA PRAC'!$D$4:$D$61,$P272-4+20),"")</f>
        <v/>
      </c>
      <c r="AL272" s="26">
        <f>IF(21&lt;=$Q272,INDEX('BAZA PRAC'!$D$4:$D$61,$P272-4+21),"")</f>
        <v/>
      </c>
      <c r="AM272" s="26">
        <f>IF(22&lt;=$Q272,INDEX('BAZA PRAC'!$D$4:$D$61,$P272-4+22),"")</f>
        <v/>
      </c>
      <c r="AN272" s="26">
        <f>IF(23&lt;=$Q272,INDEX('BAZA PRAC'!$D$4:$D$61,$P272-4+23),"")</f>
        <v/>
      </c>
      <c r="AO272" s="26">
        <f>IF(24&lt;=$Q272,INDEX('BAZA PRAC'!$D$4:$D$61,$P272-4+24),"")</f>
        <v/>
      </c>
      <c r="AP272" s="26">
        <f>IF(25&lt;=$Q272,INDEX('BAZA PRAC'!$D$4:$D$61,$P272-4+25),"")</f>
        <v/>
      </c>
      <c r="AQ272" s="26">
        <f>IF(26&lt;=$Q272,INDEX('BAZA PRAC'!$D$4:$D$61,$P272-4+26),"")</f>
        <v/>
      </c>
      <c r="AR272" s="26">
        <f>IF(27&lt;=$Q272,INDEX('BAZA PRAC'!$D$4:$D$61,$P272-4+27),"")</f>
        <v/>
      </c>
      <c r="AS272" s="26">
        <f>IF(28&lt;=$Q272,INDEX('BAZA PRAC'!$D$4:$D$61,$P272-4+28),"")</f>
        <v/>
      </c>
      <c r="AT272" s="26">
        <f>IF(29&lt;=$Q272,INDEX('BAZA PRAC'!$D$4:$D$61,$P272-4+29),"")</f>
        <v/>
      </c>
      <c r="AU272" s="26">
        <f>IF(30&lt;=$Q272,INDEX('BAZA PRAC'!$D$4:$D$61,$P272-4+30),"")</f>
        <v/>
      </c>
      <c r="AV272" s="26">
        <f>IF(31&lt;=$Q272,INDEX('BAZA PRAC'!$D$4:$D$61,$P272-4+31),"")</f>
        <v/>
      </c>
      <c r="AW272" s="26">
        <f>IF(32&lt;=$Q272,INDEX('BAZA PRAC'!$D$4:$D$61,$P272-4+32),"")</f>
        <v/>
      </c>
      <c r="AX272" s="26">
        <f>IF(33&lt;=$Q272,INDEX('BAZA PRAC'!$D$4:$D$61,$P272-4+33),"")</f>
        <v/>
      </c>
      <c r="AY272" s="26">
        <f>IF(34&lt;=$Q272,INDEX('BAZA PRAC'!$D$4:$D$61,$P272-4+34),"")</f>
        <v/>
      </c>
      <c r="AZ272" s="26">
        <f>IF(35&lt;=$Q272,INDEX('BAZA PRAC'!$D$4:$D$61,$P272-4+35),"")</f>
        <v/>
      </c>
      <c r="BA272" s="26">
        <f>IF(36&lt;=$Q272,INDEX('BAZA PRAC'!$D$4:$D$61,$P272-4+36),"")</f>
        <v/>
      </c>
      <c r="BB272" s="26">
        <f>IF(37&lt;=$Q272,INDEX('BAZA PRAC'!$D$4:$D$61,$P272-4+37),"")</f>
        <v/>
      </c>
      <c r="BC272" s="26">
        <f>IF(38&lt;=$Q272,INDEX('BAZA PRAC'!$D$4:$D$61,$P272-4+38),"")</f>
        <v/>
      </c>
      <c r="BD272" s="26">
        <f>IF(39&lt;=$Q272,INDEX('BAZA PRAC'!$D$4:$D$61,$P272-4+39),"")</f>
        <v/>
      </c>
      <c r="BE272" s="26">
        <f>IF(40&lt;=$Q272,INDEX('BAZA PRAC'!$D$4:$D$61,$P272-4+40),"")</f>
        <v/>
      </c>
      <c r="BF272" s="26">
        <f>IF(41&lt;=$Q272,INDEX('BAZA PRAC'!$D$4:$D$61,$P272-4+41),"")</f>
        <v/>
      </c>
      <c r="BG272" s="26">
        <f>IF(42&lt;=$Q272,INDEX('BAZA PRAC'!$D$4:$D$61,$P272-4+42),"")</f>
        <v/>
      </c>
      <c r="BH272" s="26">
        <f>IF(43&lt;=$Q272,INDEX('BAZA PRAC'!$D$4:$D$61,$P272-4+43),"")</f>
        <v/>
      </c>
      <c r="BI272" s="26">
        <f>IF(44&lt;=$Q272,INDEX('BAZA PRAC'!$D$4:$D$61,$P272-4+44),"")</f>
        <v/>
      </c>
      <c r="BJ272" s="26">
        <f>IF(45&lt;=$Q272,INDEX('BAZA PRAC'!$D$4:$D$61,$P272-4+45),"")</f>
        <v/>
      </c>
      <c r="BK272" s="26">
        <f>IF(46&lt;=$Q272,INDEX('BAZA PRAC'!$D$4:$D$61,$P272-4+46),"")</f>
        <v/>
      </c>
      <c r="BL272" s="26">
        <f>IF(47&lt;=$Q272,INDEX('BAZA PRAC'!$D$4:$D$61,$P272-4+47),"")</f>
        <v/>
      </c>
      <c r="BM272" s="26">
        <f>IF(48&lt;=$Q272,INDEX('BAZA PRAC'!$D$4:$D$61,$P272-4+48),"")</f>
        <v/>
      </c>
      <c r="BN272" s="26">
        <f>IF(49&lt;=$Q272,INDEX('BAZA PRAC'!$D$4:$D$61,$P272-4+49),"")</f>
        <v/>
      </c>
      <c r="BO272" s="26">
        <f>IF(50&lt;=$Q272,INDEX('BAZA PRAC'!$D$4:$D$61,$P272-4+50),"")</f>
        <v/>
      </c>
      <c r="BP272" s="26">
        <f>IF(51&lt;=$Q272,INDEX('BAZA PRAC'!$D$4:$D$61,$P272-4+51),"")</f>
        <v/>
      </c>
      <c r="BQ272" s="26">
        <f>IF(52&lt;=$Q272,INDEX('BAZA PRAC'!$D$4:$D$61,$P272-4+52),"")</f>
        <v/>
      </c>
      <c r="BR272" s="26">
        <f>IF(53&lt;=$Q272,INDEX('BAZA PRAC'!$D$4:$D$61,$P272-4+53),"")</f>
        <v/>
      </c>
      <c r="BS272" s="26">
        <f>IF(54&lt;=$Q272,INDEX('BAZA PRAC'!$D$4:$D$61,$P272-4+54),"")</f>
        <v/>
      </c>
      <c r="BT272" s="26">
        <f>IF(55&lt;=$Q272,INDEX('BAZA PRAC'!$D$4:$D$61,$P272-4+55),"")</f>
        <v/>
      </c>
      <c r="BU272" s="26">
        <f>IF(56&lt;=$Q272,INDEX('BAZA PRAC'!$D$4:$D$61,$P272-4+56),"")</f>
        <v/>
      </c>
      <c r="BV272" s="26">
        <f>IF(57&lt;=$Q272,INDEX('BAZA PRAC'!$D$4:$D$61,$P272-4+57),"")</f>
        <v/>
      </c>
      <c r="BW272" s="26">
        <f>IF(58&lt;=$Q272,INDEX('BAZA PRAC'!$D$4:$D$61,$P272-4+58),"")</f>
        <v/>
      </c>
      <c r="BX272" s="20" t="n"/>
      <c r="BY272" s="20" t="n"/>
    </row>
    <row r="273">
      <c r="A273" s="19">
        <f>IF($D273="","",COUNTA($D$11:$D273))</f>
        <v/>
      </c>
      <c r="B273" s="19">
        <f>IF($BX273&lt;&gt;"",$BX273,IF($D273="","",IFERROR(INDEX('BAZA PRAC'!$A$4:$A$61,MATCH($D273,'BAZA PRAC'!$D$4:$D$61,0)),"")))</f>
        <v/>
      </c>
      <c r="C273" s="20" t="n"/>
      <c r="D273" s="21" t="n"/>
      <c r="E273" s="19">
        <f>IF($BY273&lt;&gt;"",$BY273,IF($D273="","",IFERROR(INDEX('BAZA PRAC'!$E$4:$E$61,MATCH($D273,'BAZA PRAC'!$D$4:$D$61,0)),"")))</f>
        <v/>
      </c>
      <c r="F273" s="22" t="n"/>
      <c r="G273" s="23" t="n"/>
      <c r="H273" s="23" t="n"/>
      <c r="I273" s="23" t="n"/>
      <c r="J273" s="24">
        <f>IF($D273="","",N(G273)+N(H273)+N(I273))</f>
        <v/>
      </c>
      <c r="K273" s="24">
        <f>IF($D273="","",N(F273)*J273)</f>
        <v/>
      </c>
      <c r="L273" s="25" t="n"/>
      <c r="M273" s="24">
        <f>IF($D273="","",K273*(1-N(L273)))</f>
        <v/>
      </c>
      <c r="N273" s="21" t="n"/>
      <c r="P273" s="26">
        <f>IFERROR(VLOOKUP($C273,USTAWIENIA!$E$2:$H$8,3,FALSE),4)</f>
        <v/>
      </c>
      <c r="Q273" s="26">
        <f>IFERROR(VLOOKUP($C273,USTAWIENIA!$E$2:$H$8,4,FALSE),58)</f>
        <v/>
      </c>
      <c r="R273" s="26">
        <f>IF(1&lt;=$Q273,INDEX('BAZA PRAC'!$D$4:$D$61,$P273-4+1),"")</f>
        <v/>
      </c>
      <c r="S273" s="26">
        <f>IF(2&lt;=$Q273,INDEX('BAZA PRAC'!$D$4:$D$61,$P273-4+2),"")</f>
        <v/>
      </c>
      <c r="T273" s="26">
        <f>IF(3&lt;=$Q273,INDEX('BAZA PRAC'!$D$4:$D$61,$P273-4+3),"")</f>
        <v/>
      </c>
      <c r="U273" s="26">
        <f>IF(4&lt;=$Q273,INDEX('BAZA PRAC'!$D$4:$D$61,$P273-4+4),"")</f>
        <v/>
      </c>
      <c r="V273" s="26">
        <f>IF(5&lt;=$Q273,INDEX('BAZA PRAC'!$D$4:$D$61,$P273-4+5),"")</f>
        <v/>
      </c>
      <c r="W273" s="26">
        <f>IF(6&lt;=$Q273,INDEX('BAZA PRAC'!$D$4:$D$61,$P273-4+6),"")</f>
        <v/>
      </c>
      <c r="X273" s="26">
        <f>IF(7&lt;=$Q273,INDEX('BAZA PRAC'!$D$4:$D$61,$P273-4+7),"")</f>
        <v/>
      </c>
      <c r="Y273" s="26">
        <f>IF(8&lt;=$Q273,INDEX('BAZA PRAC'!$D$4:$D$61,$P273-4+8),"")</f>
        <v/>
      </c>
      <c r="Z273" s="26">
        <f>IF(9&lt;=$Q273,INDEX('BAZA PRAC'!$D$4:$D$61,$P273-4+9),"")</f>
        <v/>
      </c>
      <c r="AA273" s="26">
        <f>IF(10&lt;=$Q273,INDEX('BAZA PRAC'!$D$4:$D$61,$P273-4+10),"")</f>
        <v/>
      </c>
      <c r="AB273" s="26">
        <f>IF(11&lt;=$Q273,INDEX('BAZA PRAC'!$D$4:$D$61,$P273-4+11),"")</f>
        <v/>
      </c>
      <c r="AC273" s="26">
        <f>IF(12&lt;=$Q273,INDEX('BAZA PRAC'!$D$4:$D$61,$P273-4+12),"")</f>
        <v/>
      </c>
      <c r="AD273" s="26">
        <f>IF(13&lt;=$Q273,INDEX('BAZA PRAC'!$D$4:$D$61,$P273-4+13),"")</f>
        <v/>
      </c>
      <c r="AE273" s="26">
        <f>IF(14&lt;=$Q273,INDEX('BAZA PRAC'!$D$4:$D$61,$P273-4+14),"")</f>
        <v/>
      </c>
      <c r="AF273" s="26">
        <f>IF(15&lt;=$Q273,INDEX('BAZA PRAC'!$D$4:$D$61,$P273-4+15),"")</f>
        <v/>
      </c>
      <c r="AG273" s="26">
        <f>IF(16&lt;=$Q273,INDEX('BAZA PRAC'!$D$4:$D$61,$P273-4+16),"")</f>
        <v/>
      </c>
      <c r="AH273" s="26">
        <f>IF(17&lt;=$Q273,INDEX('BAZA PRAC'!$D$4:$D$61,$P273-4+17),"")</f>
        <v/>
      </c>
      <c r="AI273" s="26">
        <f>IF(18&lt;=$Q273,INDEX('BAZA PRAC'!$D$4:$D$61,$P273-4+18),"")</f>
        <v/>
      </c>
      <c r="AJ273" s="26">
        <f>IF(19&lt;=$Q273,INDEX('BAZA PRAC'!$D$4:$D$61,$P273-4+19),"")</f>
        <v/>
      </c>
      <c r="AK273" s="26">
        <f>IF(20&lt;=$Q273,INDEX('BAZA PRAC'!$D$4:$D$61,$P273-4+20),"")</f>
        <v/>
      </c>
      <c r="AL273" s="26">
        <f>IF(21&lt;=$Q273,INDEX('BAZA PRAC'!$D$4:$D$61,$P273-4+21),"")</f>
        <v/>
      </c>
      <c r="AM273" s="26">
        <f>IF(22&lt;=$Q273,INDEX('BAZA PRAC'!$D$4:$D$61,$P273-4+22),"")</f>
        <v/>
      </c>
      <c r="AN273" s="26">
        <f>IF(23&lt;=$Q273,INDEX('BAZA PRAC'!$D$4:$D$61,$P273-4+23),"")</f>
        <v/>
      </c>
      <c r="AO273" s="26">
        <f>IF(24&lt;=$Q273,INDEX('BAZA PRAC'!$D$4:$D$61,$P273-4+24),"")</f>
        <v/>
      </c>
      <c r="AP273" s="26">
        <f>IF(25&lt;=$Q273,INDEX('BAZA PRAC'!$D$4:$D$61,$P273-4+25),"")</f>
        <v/>
      </c>
      <c r="AQ273" s="26">
        <f>IF(26&lt;=$Q273,INDEX('BAZA PRAC'!$D$4:$D$61,$P273-4+26),"")</f>
        <v/>
      </c>
      <c r="AR273" s="26">
        <f>IF(27&lt;=$Q273,INDEX('BAZA PRAC'!$D$4:$D$61,$P273-4+27),"")</f>
        <v/>
      </c>
      <c r="AS273" s="26">
        <f>IF(28&lt;=$Q273,INDEX('BAZA PRAC'!$D$4:$D$61,$P273-4+28),"")</f>
        <v/>
      </c>
      <c r="AT273" s="26">
        <f>IF(29&lt;=$Q273,INDEX('BAZA PRAC'!$D$4:$D$61,$P273-4+29),"")</f>
        <v/>
      </c>
      <c r="AU273" s="26">
        <f>IF(30&lt;=$Q273,INDEX('BAZA PRAC'!$D$4:$D$61,$P273-4+30),"")</f>
        <v/>
      </c>
      <c r="AV273" s="26">
        <f>IF(31&lt;=$Q273,INDEX('BAZA PRAC'!$D$4:$D$61,$P273-4+31),"")</f>
        <v/>
      </c>
      <c r="AW273" s="26">
        <f>IF(32&lt;=$Q273,INDEX('BAZA PRAC'!$D$4:$D$61,$P273-4+32),"")</f>
        <v/>
      </c>
      <c r="AX273" s="26">
        <f>IF(33&lt;=$Q273,INDEX('BAZA PRAC'!$D$4:$D$61,$P273-4+33),"")</f>
        <v/>
      </c>
      <c r="AY273" s="26">
        <f>IF(34&lt;=$Q273,INDEX('BAZA PRAC'!$D$4:$D$61,$P273-4+34),"")</f>
        <v/>
      </c>
      <c r="AZ273" s="26">
        <f>IF(35&lt;=$Q273,INDEX('BAZA PRAC'!$D$4:$D$61,$P273-4+35),"")</f>
        <v/>
      </c>
      <c r="BA273" s="26">
        <f>IF(36&lt;=$Q273,INDEX('BAZA PRAC'!$D$4:$D$61,$P273-4+36),"")</f>
        <v/>
      </c>
      <c r="BB273" s="26">
        <f>IF(37&lt;=$Q273,INDEX('BAZA PRAC'!$D$4:$D$61,$P273-4+37),"")</f>
        <v/>
      </c>
      <c r="BC273" s="26">
        <f>IF(38&lt;=$Q273,INDEX('BAZA PRAC'!$D$4:$D$61,$P273-4+38),"")</f>
        <v/>
      </c>
      <c r="BD273" s="26">
        <f>IF(39&lt;=$Q273,INDEX('BAZA PRAC'!$D$4:$D$61,$P273-4+39),"")</f>
        <v/>
      </c>
      <c r="BE273" s="26">
        <f>IF(40&lt;=$Q273,INDEX('BAZA PRAC'!$D$4:$D$61,$P273-4+40),"")</f>
        <v/>
      </c>
      <c r="BF273" s="26">
        <f>IF(41&lt;=$Q273,INDEX('BAZA PRAC'!$D$4:$D$61,$P273-4+41),"")</f>
        <v/>
      </c>
      <c r="BG273" s="26">
        <f>IF(42&lt;=$Q273,INDEX('BAZA PRAC'!$D$4:$D$61,$P273-4+42),"")</f>
        <v/>
      </c>
      <c r="BH273" s="26">
        <f>IF(43&lt;=$Q273,INDEX('BAZA PRAC'!$D$4:$D$61,$P273-4+43),"")</f>
        <v/>
      </c>
      <c r="BI273" s="26">
        <f>IF(44&lt;=$Q273,INDEX('BAZA PRAC'!$D$4:$D$61,$P273-4+44),"")</f>
        <v/>
      </c>
      <c r="BJ273" s="26">
        <f>IF(45&lt;=$Q273,INDEX('BAZA PRAC'!$D$4:$D$61,$P273-4+45),"")</f>
        <v/>
      </c>
      <c r="BK273" s="26">
        <f>IF(46&lt;=$Q273,INDEX('BAZA PRAC'!$D$4:$D$61,$P273-4+46),"")</f>
        <v/>
      </c>
      <c r="BL273" s="26">
        <f>IF(47&lt;=$Q273,INDEX('BAZA PRAC'!$D$4:$D$61,$P273-4+47),"")</f>
        <v/>
      </c>
      <c r="BM273" s="26">
        <f>IF(48&lt;=$Q273,INDEX('BAZA PRAC'!$D$4:$D$61,$P273-4+48),"")</f>
        <v/>
      </c>
      <c r="BN273" s="26">
        <f>IF(49&lt;=$Q273,INDEX('BAZA PRAC'!$D$4:$D$61,$P273-4+49),"")</f>
        <v/>
      </c>
      <c r="BO273" s="26">
        <f>IF(50&lt;=$Q273,INDEX('BAZA PRAC'!$D$4:$D$61,$P273-4+50),"")</f>
        <v/>
      </c>
      <c r="BP273" s="26">
        <f>IF(51&lt;=$Q273,INDEX('BAZA PRAC'!$D$4:$D$61,$P273-4+51),"")</f>
        <v/>
      </c>
      <c r="BQ273" s="26">
        <f>IF(52&lt;=$Q273,INDEX('BAZA PRAC'!$D$4:$D$61,$P273-4+52),"")</f>
        <v/>
      </c>
      <c r="BR273" s="26">
        <f>IF(53&lt;=$Q273,INDEX('BAZA PRAC'!$D$4:$D$61,$P273-4+53),"")</f>
        <v/>
      </c>
      <c r="BS273" s="26">
        <f>IF(54&lt;=$Q273,INDEX('BAZA PRAC'!$D$4:$D$61,$P273-4+54),"")</f>
        <v/>
      </c>
      <c r="BT273" s="26">
        <f>IF(55&lt;=$Q273,INDEX('BAZA PRAC'!$D$4:$D$61,$P273-4+55),"")</f>
        <v/>
      </c>
      <c r="BU273" s="26">
        <f>IF(56&lt;=$Q273,INDEX('BAZA PRAC'!$D$4:$D$61,$P273-4+56),"")</f>
        <v/>
      </c>
      <c r="BV273" s="26">
        <f>IF(57&lt;=$Q273,INDEX('BAZA PRAC'!$D$4:$D$61,$P273-4+57),"")</f>
        <v/>
      </c>
      <c r="BW273" s="26">
        <f>IF(58&lt;=$Q273,INDEX('BAZA PRAC'!$D$4:$D$61,$P273-4+58),"")</f>
        <v/>
      </c>
      <c r="BX273" s="20" t="n"/>
      <c r="BY273" s="20" t="n"/>
    </row>
    <row r="274">
      <c r="A274" s="27">
        <f>IF($D274="","",COUNTA($D$11:$D274))</f>
        <v/>
      </c>
      <c r="B274" s="27">
        <f>IF($BX274&lt;&gt;"",$BX274,IF($D274="","",IFERROR(INDEX('BAZA PRAC'!$A$4:$A$61,MATCH($D274,'BAZA PRAC'!$D$4:$D$61,0)),"")))</f>
        <v/>
      </c>
      <c r="C274" s="20" t="n"/>
      <c r="D274" s="21" t="n"/>
      <c r="E274" s="27">
        <f>IF($BY274&lt;&gt;"",$BY274,IF($D274="","",IFERROR(INDEX('BAZA PRAC'!$E$4:$E$61,MATCH($D274,'BAZA PRAC'!$D$4:$D$61,0)),"")))</f>
        <v/>
      </c>
      <c r="F274" s="22" t="n"/>
      <c r="G274" s="23" t="n"/>
      <c r="H274" s="23" t="n"/>
      <c r="I274" s="23" t="n"/>
      <c r="J274" s="28">
        <f>IF($D274="","",N(G274)+N(H274)+N(I274))</f>
        <v/>
      </c>
      <c r="K274" s="28">
        <f>IF($D274="","",N(F274)*J274)</f>
        <v/>
      </c>
      <c r="L274" s="25" t="n"/>
      <c r="M274" s="28">
        <f>IF($D274="","",K274*(1-N(L274)))</f>
        <v/>
      </c>
      <c r="N274" s="21" t="n"/>
      <c r="P274" s="26">
        <f>IFERROR(VLOOKUP($C274,USTAWIENIA!$E$2:$H$8,3,FALSE),4)</f>
        <v/>
      </c>
      <c r="Q274" s="26">
        <f>IFERROR(VLOOKUP($C274,USTAWIENIA!$E$2:$H$8,4,FALSE),58)</f>
        <v/>
      </c>
      <c r="R274" s="26">
        <f>IF(1&lt;=$Q274,INDEX('BAZA PRAC'!$D$4:$D$61,$P274-4+1),"")</f>
        <v/>
      </c>
      <c r="S274" s="26">
        <f>IF(2&lt;=$Q274,INDEX('BAZA PRAC'!$D$4:$D$61,$P274-4+2),"")</f>
        <v/>
      </c>
      <c r="T274" s="26">
        <f>IF(3&lt;=$Q274,INDEX('BAZA PRAC'!$D$4:$D$61,$P274-4+3),"")</f>
        <v/>
      </c>
      <c r="U274" s="26">
        <f>IF(4&lt;=$Q274,INDEX('BAZA PRAC'!$D$4:$D$61,$P274-4+4),"")</f>
        <v/>
      </c>
      <c r="V274" s="26">
        <f>IF(5&lt;=$Q274,INDEX('BAZA PRAC'!$D$4:$D$61,$P274-4+5),"")</f>
        <v/>
      </c>
      <c r="W274" s="26">
        <f>IF(6&lt;=$Q274,INDEX('BAZA PRAC'!$D$4:$D$61,$P274-4+6),"")</f>
        <v/>
      </c>
      <c r="X274" s="26">
        <f>IF(7&lt;=$Q274,INDEX('BAZA PRAC'!$D$4:$D$61,$P274-4+7),"")</f>
        <v/>
      </c>
      <c r="Y274" s="26">
        <f>IF(8&lt;=$Q274,INDEX('BAZA PRAC'!$D$4:$D$61,$P274-4+8),"")</f>
        <v/>
      </c>
      <c r="Z274" s="26">
        <f>IF(9&lt;=$Q274,INDEX('BAZA PRAC'!$D$4:$D$61,$P274-4+9),"")</f>
        <v/>
      </c>
      <c r="AA274" s="26">
        <f>IF(10&lt;=$Q274,INDEX('BAZA PRAC'!$D$4:$D$61,$P274-4+10),"")</f>
        <v/>
      </c>
      <c r="AB274" s="26">
        <f>IF(11&lt;=$Q274,INDEX('BAZA PRAC'!$D$4:$D$61,$P274-4+11),"")</f>
        <v/>
      </c>
      <c r="AC274" s="26">
        <f>IF(12&lt;=$Q274,INDEX('BAZA PRAC'!$D$4:$D$61,$P274-4+12),"")</f>
        <v/>
      </c>
      <c r="AD274" s="26">
        <f>IF(13&lt;=$Q274,INDEX('BAZA PRAC'!$D$4:$D$61,$P274-4+13),"")</f>
        <v/>
      </c>
      <c r="AE274" s="26">
        <f>IF(14&lt;=$Q274,INDEX('BAZA PRAC'!$D$4:$D$61,$P274-4+14),"")</f>
        <v/>
      </c>
      <c r="AF274" s="26">
        <f>IF(15&lt;=$Q274,INDEX('BAZA PRAC'!$D$4:$D$61,$P274-4+15),"")</f>
        <v/>
      </c>
      <c r="AG274" s="26">
        <f>IF(16&lt;=$Q274,INDEX('BAZA PRAC'!$D$4:$D$61,$P274-4+16),"")</f>
        <v/>
      </c>
      <c r="AH274" s="26">
        <f>IF(17&lt;=$Q274,INDEX('BAZA PRAC'!$D$4:$D$61,$P274-4+17),"")</f>
        <v/>
      </c>
      <c r="AI274" s="26">
        <f>IF(18&lt;=$Q274,INDEX('BAZA PRAC'!$D$4:$D$61,$P274-4+18),"")</f>
        <v/>
      </c>
      <c r="AJ274" s="26">
        <f>IF(19&lt;=$Q274,INDEX('BAZA PRAC'!$D$4:$D$61,$P274-4+19),"")</f>
        <v/>
      </c>
      <c r="AK274" s="26">
        <f>IF(20&lt;=$Q274,INDEX('BAZA PRAC'!$D$4:$D$61,$P274-4+20),"")</f>
        <v/>
      </c>
      <c r="AL274" s="26">
        <f>IF(21&lt;=$Q274,INDEX('BAZA PRAC'!$D$4:$D$61,$P274-4+21),"")</f>
        <v/>
      </c>
      <c r="AM274" s="26">
        <f>IF(22&lt;=$Q274,INDEX('BAZA PRAC'!$D$4:$D$61,$P274-4+22),"")</f>
        <v/>
      </c>
      <c r="AN274" s="26">
        <f>IF(23&lt;=$Q274,INDEX('BAZA PRAC'!$D$4:$D$61,$P274-4+23),"")</f>
        <v/>
      </c>
      <c r="AO274" s="26">
        <f>IF(24&lt;=$Q274,INDEX('BAZA PRAC'!$D$4:$D$61,$P274-4+24),"")</f>
        <v/>
      </c>
      <c r="AP274" s="26">
        <f>IF(25&lt;=$Q274,INDEX('BAZA PRAC'!$D$4:$D$61,$P274-4+25),"")</f>
        <v/>
      </c>
      <c r="AQ274" s="26">
        <f>IF(26&lt;=$Q274,INDEX('BAZA PRAC'!$D$4:$D$61,$P274-4+26),"")</f>
        <v/>
      </c>
      <c r="AR274" s="26">
        <f>IF(27&lt;=$Q274,INDEX('BAZA PRAC'!$D$4:$D$61,$P274-4+27),"")</f>
        <v/>
      </c>
      <c r="AS274" s="26">
        <f>IF(28&lt;=$Q274,INDEX('BAZA PRAC'!$D$4:$D$61,$P274-4+28),"")</f>
        <v/>
      </c>
      <c r="AT274" s="26">
        <f>IF(29&lt;=$Q274,INDEX('BAZA PRAC'!$D$4:$D$61,$P274-4+29),"")</f>
        <v/>
      </c>
      <c r="AU274" s="26">
        <f>IF(30&lt;=$Q274,INDEX('BAZA PRAC'!$D$4:$D$61,$P274-4+30),"")</f>
        <v/>
      </c>
      <c r="AV274" s="26">
        <f>IF(31&lt;=$Q274,INDEX('BAZA PRAC'!$D$4:$D$61,$P274-4+31),"")</f>
        <v/>
      </c>
      <c r="AW274" s="26">
        <f>IF(32&lt;=$Q274,INDEX('BAZA PRAC'!$D$4:$D$61,$P274-4+32),"")</f>
        <v/>
      </c>
      <c r="AX274" s="26">
        <f>IF(33&lt;=$Q274,INDEX('BAZA PRAC'!$D$4:$D$61,$P274-4+33),"")</f>
        <v/>
      </c>
      <c r="AY274" s="26">
        <f>IF(34&lt;=$Q274,INDEX('BAZA PRAC'!$D$4:$D$61,$P274-4+34),"")</f>
        <v/>
      </c>
      <c r="AZ274" s="26">
        <f>IF(35&lt;=$Q274,INDEX('BAZA PRAC'!$D$4:$D$61,$P274-4+35),"")</f>
        <v/>
      </c>
      <c r="BA274" s="26">
        <f>IF(36&lt;=$Q274,INDEX('BAZA PRAC'!$D$4:$D$61,$P274-4+36),"")</f>
        <v/>
      </c>
      <c r="BB274" s="26">
        <f>IF(37&lt;=$Q274,INDEX('BAZA PRAC'!$D$4:$D$61,$P274-4+37),"")</f>
        <v/>
      </c>
      <c r="BC274" s="26">
        <f>IF(38&lt;=$Q274,INDEX('BAZA PRAC'!$D$4:$D$61,$P274-4+38),"")</f>
        <v/>
      </c>
      <c r="BD274" s="26">
        <f>IF(39&lt;=$Q274,INDEX('BAZA PRAC'!$D$4:$D$61,$P274-4+39),"")</f>
        <v/>
      </c>
      <c r="BE274" s="26">
        <f>IF(40&lt;=$Q274,INDEX('BAZA PRAC'!$D$4:$D$61,$P274-4+40),"")</f>
        <v/>
      </c>
      <c r="BF274" s="26">
        <f>IF(41&lt;=$Q274,INDEX('BAZA PRAC'!$D$4:$D$61,$P274-4+41),"")</f>
        <v/>
      </c>
      <c r="BG274" s="26">
        <f>IF(42&lt;=$Q274,INDEX('BAZA PRAC'!$D$4:$D$61,$P274-4+42),"")</f>
        <v/>
      </c>
      <c r="BH274" s="26">
        <f>IF(43&lt;=$Q274,INDEX('BAZA PRAC'!$D$4:$D$61,$P274-4+43),"")</f>
        <v/>
      </c>
      <c r="BI274" s="26">
        <f>IF(44&lt;=$Q274,INDEX('BAZA PRAC'!$D$4:$D$61,$P274-4+44),"")</f>
        <v/>
      </c>
      <c r="BJ274" s="26">
        <f>IF(45&lt;=$Q274,INDEX('BAZA PRAC'!$D$4:$D$61,$P274-4+45),"")</f>
        <v/>
      </c>
      <c r="BK274" s="26">
        <f>IF(46&lt;=$Q274,INDEX('BAZA PRAC'!$D$4:$D$61,$P274-4+46),"")</f>
        <v/>
      </c>
      <c r="BL274" s="26">
        <f>IF(47&lt;=$Q274,INDEX('BAZA PRAC'!$D$4:$D$61,$P274-4+47),"")</f>
        <v/>
      </c>
      <c r="BM274" s="26">
        <f>IF(48&lt;=$Q274,INDEX('BAZA PRAC'!$D$4:$D$61,$P274-4+48),"")</f>
        <v/>
      </c>
      <c r="BN274" s="26">
        <f>IF(49&lt;=$Q274,INDEX('BAZA PRAC'!$D$4:$D$61,$P274-4+49),"")</f>
        <v/>
      </c>
      <c r="BO274" s="26">
        <f>IF(50&lt;=$Q274,INDEX('BAZA PRAC'!$D$4:$D$61,$P274-4+50),"")</f>
        <v/>
      </c>
      <c r="BP274" s="26">
        <f>IF(51&lt;=$Q274,INDEX('BAZA PRAC'!$D$4:$D$61,$P274-4+51),"")</f>
        <v/>
      </c>
      <c r="BQ274" s="26">
        <f>IF(52&lt;=$Q274,INDEX('BAZA PRAC'!$D$4:$D$61,$P274-4+52),"")</f>
        <v/>
      </c>
      <c r="BR274" s="26">
        <f>IF(53&lt;=$Q274,INDEX('BAZA PRAC'!$D$4:$D$61,$P274-4+53),"")</f>
        <v/>
      </c>
      <c r="BS274" s="26">
        <f>IF(54&lt;=$Q274,INDEX('BAZA PRAC'!$D$4:$D$61,$P274-4+54),"")</f>
        <v/>
      </c>
      <c r="BT274" s="26">
        <f>IF(55&lt;=$Q274,INDEX('BAZA PRAC'!$D$4:$D$61,$P274-4+55),"")</f>
        <v/>
      </c>
      <c r="BU274" s="26">
        <f>IF(56&lt;=$Q274,INDEX('BAZA PRAC'!$D$4:$D$61,$P274-4+56),"")</f>
        <v/>
      </c>
      <c r="BV274" s="26">
        <f>IF(57&lt;=$Q274,INDEX('BAZA PRAC'!$D$4:$D$61,$P274-4+57),"")</f>
        <v/>
      </c>
      <c r="BW274" s="26">
        <f>IF(58&lt;=$Q274,INDEX('BAZA PRAC'!$D$4:$D$61,$P274-4+58),"")</f>
        <v/>
      </c>
      <c r="BX274" s="20" t="n"/>
      <c r="BY274" s="20" t="n"/>
    </row>
    <row r="275">
      <c r="A275" s="19">
        <f>IF($D275="","",COUNTA($D$11:$D275))</f>
        <v/>
      </c>
      <c r="B275" s="19">
        <f>IF($BX275&lt;&gt;"",$BX275,IF($D275="","",IFERROR(INDEX('BAZA PRAC'!$A$4:$A$61,MATCH($D275,'BAZA PRAC'!$D$4:$D$61,0)),"")))</f>
        <v/>
      </c>
      <c r="C275" s="20" t="n"/>
      <c r="D275" s="21" t="n"/>
      <c r="E275" s="19">
        <f>IF($BY275&lt;&gt;"",$BY275,IF($D275="","",IFERROR(INDEX('BAZA PRAC'!$E$4:$E$61,MATCH($D275,'BAZA PRAC'!$D$4:$D$61,0)),"")))</f>
        <v/>
      </c>
      <c r="F275" s="22" t="n"/>
      <c r="G275" s="23" t="n"/>
      <c r="H275" s="23" t="n"/>
      <c r="I275" s="23" t="n"/>
      <c r="J275" s="24">
        <f>IF($D275="","",N(G275)+N(H275)+N(I275))</f>
        <v/>
      </c>
      <c r="K275" s="24">
        <f>IF($D275="","",N(F275)*J275)</f>
        <v/>
      </c>
      <c r="L275" s="25" t="n"/>
      <c r="M275" s="24">
        <f>IF($D275="","",K275*(1-N(L275)))</f>
        <v/>
      </c>
      <c r="N275" s="21" t="n"/>
      <c r="P275" s="26">
        <f>IFERROR(VLOOKUP($C275,USTAWIENIA!$E$2:$H$8,3,FALSE),4)</f>
        <v/>
      </c>
      <c r="Q275" s="26">
        <f>IFERROR(VLOOKUP($C275,USTAWIENIA!$E$2:$H$8,4,FALSE),58)</f>
        <v/>
      </c>
      <c r="R275" s="26">
        <f>IF(1&lt;=$Q275,INDEX('BAZA PRAC'!$D$4:$D$61,$P275-4+1),"")</f>
        <v/>
      </c>
      <c r="S275" s="26">
        <f>IF(2&lt;=$Q275,INDEX('BAZA PRAC'!$D$4:$D$61,$P275-4+2),"")</f>
        <v/>
      </c>
      <c r="T275" s="26">
        <f>IF(3&lt;=$Q275,INDEX('BAZA PRAC'!$D$4:$D$61,$P275-4+3),"")</f>
        <v/>
      </c>
      <c r="U275" s="26">
        <f>IF(4&lt;=$Q275,INDEX('BAZA PRAC'!$D$4:$D$61,$P275-4+4),"")</f>
        <v/>
      </c>
      <c r="V275" s="26">
        <f>IF(5&lt;=$Q275,INDEX('BAZA PRAC'!$D$4:$D$61,$P275-4+5),"")</f>
        <v/>
      </c>
      <c r="W275" s="26">
        <f>IF(6&lt;=$Q275,INDEX('BAZA PRAC'!$D$4:$D$61,$P275-4+6),"")</f>
        <v/>
      </c>
      <c r="X275" s="26">
        <f>IF(7&lt;=$Q275,INDEX('BAZA PRAC'!$D$4:$D$61,$P275-4+7),"")</f>
        <v/>
      </c>
      <c r="Y275" s="26">
        <f>IF(8&lt;=$Q275,INDEX('BAZA PRAC'!$D$4:$D$61,$P275-4+8),"")</f>
        <v/>
      </c>
      <c r="Z275" s="26">
        <f>IF(9&lt;=$Q275,INDEX('BAZA PRAC'!$D$4:$D$61,$P275-4+9),"")</f>
        <v/>
      </c>
      <c r="AA275" s="26">
        <f>IF(10&lt;=$Q275,INDEX('BAZA PRAC'!$D$4:$D$61,$P275-4+10),"")</f>
        <v/>
      </c>
      <c r="AB275" s="26">
        <f>IF(11&lt;=$Q275,INDEX('BAZA PRAC'!$D$4:$D$61,$P275-4+11),"")</f>
        <v/>
      </c>
      <c r="AC275" s="26">
        <f>IF(12&lt;=$Q275,INDEX('BAZA PRAC'!$D$4:$D$61,$P275-4+12),"")</f>
        <v/>
      </c>
      <c r="AD275" s="26">
        <f>IF(13&lt;=$Q275,INDEX('BAZA PRAC'!$D$4:$D$61,$P275-4+13),"")</f>
        <v/>
      </c>
      <c r="AE275" s="26">
        <f>IF(14&lt;=$Q275,INDEX('BAZA PRAC'!$D$4:$D$61,$P275-4+14),"")</f>
        <v/>
      </c>
      <c r="AF275" s="26">
        <f>IF(15&lt;=$Q275,INDEX('BAZA PRAC'!$D$4:$D$61,$P275-4+15),"")</f>
        <v/>
      </c>
      <c r="AG275" s="26">
        <f>IF(16&lt;=$Q275,INDEX('BAZA PRAC'!$D$4:$D$61,$P275-4+16),"")</f>
        <v/>
      </c>
      <c r="AH275" s="26">
        <f>IF(17&lt;=$Q275,INDEX('BAZA PRAC'!$D$4:$D$61,$P275-4+17),"")</f>
        <v/>
      </c>
      <c r="AI275" s="26">
        <f>IF(18&lt;=$Q275,INDEX('BAZA PRAC'!$D$4:$D$61,$P275-4+18),"")</f>
        <v/>
      </c>
      <c r="AJ275" s="26">
        <f>IF(19&lt;=$Q275,INDEX('BAZA PRAC'!$D$4:$D$61,$P275-4+19),"")</f>
        <v/>
      </c>
      <c r="AK275" s="26">
        <f>IF(20&lt;=$Q275,INDEX('BAZA PRAC'!$D$4:$D$61,$P275-4+20),"")</f>
        <v/>
      </c>
      <c r="AL275" s="26">
        <f>IF(21&lt;=$Q275,INDEX('BAZA PRAC'!$D$4:$D$61,$P275-4+21),"")</f>
        <v/>
      </c>
      <c r="AM275" s="26">
        <f>IF(22&lt;=$Q275,INDEX('BAZA PRAC'!$D$4:$D$61,$P275-4+22),"")</f>
        <v/>
      </c>
      <c r="AN275" s="26">
        <f>IF(23&lt;=$Q275,INDEX('BAZA PRAC'!$D$4:$D$61,$P275-4+23),"")</f>
        <v/>
      </c>
      <c r="AO275" s="26">
        <f>IF(24&lt;=$Q275,INDEX('BAZA PRAC'!$D$4:$D$61,$P275-4+24),"")</f>
        <v/>
      </c>
      <c r="AP275" s="26">
        <f>IF(25&lt;=$Q275,INDEX('BAZA PRAC'!$D$4:$D$61,$P275-4+25),"")</f>
        <v/>
      </c>
      <c r="AQ275" s="26">
        <f>IF(26&lt;=$Q275,INDEX('BAZA PRAC'!$D$4:$D$61,$P275-4+26),"")</f>
        <v/>
      </c>
      <c r="AR275" s="26">
        <f>IF(27&lt;=$Q275,INDEX('BAZA PRAC'!$D$4:$D$61,$P275-4+27),"")</f>
        <v/>
      </c>
      <c r="AS275" s="26">
        <f>IF(28&lt;=$Q275,INDEX('BAZA PRAC'!$D$4:$D$61,$P275-4+28),"")</f>
        <v/>
      </c>
      <c r="AT275" s="26">
        <f>IF(29&lt;=$Q275,INDEX('BAZA PRAC'!$D$4:$D$61,$P275-4+29),"")</f>
        <v/>
      </c>
      <c r="AU275" s="26">
        <f>IF(30&lt;=$Q275,INDEX('BAZA PRAC'!$D$4:$D$61,$P275-4+30),"")</f>
        <v/>
      </c>
      <c r="AV275" s="26">
        <f>IF(31&lt;=$Q275,INDEX('BAZA PRAC'!$D$4:$D$61,$P275-4+31),"")</f>
        <v/>
      </c>
      <c r="AW275" s="26">
        <f>IF(32&lt;=$Q275,INDEX('BAZA PRAC'!$D$4:$D$61,$P275-4+32),"")</f>
        <v/>
      </c>
      <c r="AX275" s="26">
        <f>IF(33&lt;=$Q275,INDEX('BAZA PRAC'!$D$4:$D$61,$P275-4+33),"")</f>
        <v/>
      </c>
      <c r="AY275" s="26">
        <f>IF(34&lt;=$Q275,INDEX('BAZA PRAC'!$D$4:$D$61,$P275-4+34),"")</f>
        <v/>
      </c>
      <c r="AZ275" s="26">
        <f>IF(35&lt;=$Q275,INDEX('BAZA PRAC'!$D$4:$D$61,$P275-4+35),"")</f>
        <v/>
      </c>
      <c r="BA275" s="26">
        <f>IF(36&lt;=$Q275,INDEX('BAZA PRAC'!$D$4:$D$61,$P275-4+36),"")</f>
        <v/>
      </c>
      <c r="BB275" s="26">
        <f>IF(37&lt;=$Q275,INDEX('BAZA PRAC'!$D$4:$D$61,$P275-4+37),"")</f>
        <v/>
      </c>
      <c r="BC275" s="26">
        <f>IF(38&lt;=$Q275,INDEX('BAZA PRAC'!$D$4:$D$61,$P275-4+38),"")</f>
        <v/>
      </c>
      <c r="BD275" s="26">
        <f>IF(39&lt;=$Q275,INDEX('BAZA PRAC'!$D$4:$D$61,$P275-4+39),"")</f>
        <v/>
      </c>
      <c r="BE275" s="26">
        <f>IF(40&lt;=$Q275,INDEX('BAZA PRAC'!$D$4:$D$61,$P275-4+40),"")</f>
        <v/>
      </c>
      <c r="BF275" s="26">
        <f>IF(41&lt;=$Q275,INDEX('BAZA PRAC'!$D$4:$D$61,$P275-4+41),"")</f>
        <v/>
      </c>
      <c r="BG275" s="26">
        <f>IF(42&lt;=$Q275,INDEX('BAZA PRAC'!$D$4:$D$61,$P275-4+42),"")</f>
        <v/>
      </c>
      <c r="BH275" s="26">
        <f>IF(43&lt;=$Q275,INDEX('BAZA PRAC'!$D$4:$D$61,$P275-4+43),"")</f>
        <v/>
      </c>
      <c r="BI275" s="26">
        <f>IF(44&lt;=$Q275,INDEX('BAZA PRAC'!$D$4:$D$61,$P275-4+44),"")</f>
        <v/>
      </c>
      <c r="BJ275" s="26">
        <f>IF(45&lt;=$Q275,INDEX('BAZA PRAC'!$D$4:$D$61,$P275-4+45),"")</f>
        <v/>
      </c>
      <c r="BK275" s="26">
        <f>IF(46&lt;=$Q275,INDEX('BAZA PRAC'!$D$4:$D$61,$P275-4+46),"")</f>
        <v/>
      </c>
      <c r="BL275" s="26">
        <f>IF(47&lt;=$Q275,INDEX('BAZA PRAC'!$D$4:$D$61,$P275-4+47),"")</f>
        <v/>
      </c>
      <c r="BM275" s="26">
        <f>IF(48&lt;=$Q275,INDEX('BAZA PRAC'!$D$4:$D$61,$P275-4+48),"")</f>
        <v/>
      </c>
      <c r="BN275" s="26">
        <f>IF(49&lt;=$Q275,INDEX('BAZA PRAC'!$D$4:$D$61,$P275-4+49),"")</f>
        <v/>
      </c>
      <c r="BO275" s="26">
        <f>IF(50&lt;=$Q275,INDEX('BAZA PRAC'!$D$4:$D$61,$P275-4+50),"")</f>
        <v/>
      </c>
      <c r="BP275" s="26">
        <f>IF(51&lt;=$Q275,INDEX('BAZA PRAC'!$D$4:$D$61,$P275-4+51),"")</f>
        <v/>
      </c>
      <c r="BQ275" s="26">
        <f>IF(52&lt;=$Q275,INDEX('BAZA PRAC'!$D$4:$D$61,$P275-4+52),"")</f>
        <v/>
      </c>
      <c r="BR275" s="26">
        <f>IF(53&lt;=$Q275,INDEX('BAZA PRAC'!$D$4:$D$61,$P275-4+53),"")</f>
        <v/>
      </c>
      <c r="BS275" s="26">
        <f>IF(54&lt;=$Q275,INDEX('BAZA PRAC'!$D$4:$D$61,$P275-4+54),"")</f>
        <v/>
      </c>
      <c r="BT275" s="26">
        <f>IF(55&lt;=$Q275,INDEX('BAZA PRAC'!$D$4:$D$61,$P275-4+55),"")</f>
        <v/>
      </c>
      <c r="BU275" s="26">
        <f>IF(56&lt;=$Q275,INDEX('BAZA PRAC'!$D$4:$D$61,$P275-4+56),"")</f>
        <v/>
      </c>
      <c r="BV275" s="26">
        <f>IF(57&lt;=$Q275,INDEX('BAZA PRAC'!$D$4:$D$61,$P275-4+57),"")</f>
        <v/>
      </c>
      <c r="BW275" s="26">
        <f>IF(58&lt;=$Q275,INDEX('BAZA PRAC'!$D$4:$D$61,$P275-4+58),"")</f>
        <v/>
      </c>
      <c r="BX275" s="20" t="n"/>
      <c r="BY275" s="20" t="n"/>
    </row>
    <row r="276">
      <c r="A276" s="27">
        <f>IF($D276="","",COUNTA($D$11:$D276))</f>
        <v/>
      </c>
      <c r="B276" s="27">
        <f>IF($BX276&lt;&gt;"",$BX276,IF($D276="","",IFERROR(INDEX('BAZA PRAC'!$A$4:$A$61,MATCH($D276,'BAZA PRAC'!$D$4:$D$61,0)),"")))</f>
        <v/>
      </c>
      <c r="C276" s="20" t="n"/>
      <c r="D276" s="21" t="n"/>
      <c r="E276" s="27">
        <f>IF($BY276&lt;&gt;"",$BY276,IF($D276="","",IFERROR(INDEX('BAZA PRAC'!$E$4:$E$61,MATCH($D276,'BAZA PRAC'!$D$4:$D$61,0)),"")))</f>
        <v/>
      </c>
      <c r="F276" s="22" t="n"/>
      <c r="G276" s="23" t="n"/>
      <c r="H276" s="23" t="n"/>
      <c r="I276" s="23" t="n"/>
      <c r="J276" s="28">
        <f>IF($D276="","",N(G276)+N(H276)+N(I276))</f>
        <v/>
      </c>
      <c r="K276" s="28">
        <f>IF($D276="","",N(F276)*J276)</f>
        <v/>
      </c>
      <c r="L276" s="25" t="n"/>
      <c r="M276" s="28">
        <f>IF($D276="","",K276*(1-N(L276)))</f>
        <v/>
      </c>
      <c r="N276" s="21" t="n"/>
      <c r="P276" s="26">
        <f>IFERROR(VLOOKUP($C276,USTAWIENIA!$E$2:$H$8,3,FALSE),4)</f>
        <v/>
      </c>
      <c r="Q276" s="26">
        <f>IFERROR(VLOOKUP($C276,USTAWIENIA!$E$2:$H$8,4,FALSE),58)</f>
        <v/>
      </c>
      <c r="R276" s="26">
        <f>IF(1&lt;=$Q276,INDEX('BAZA PRAC'!$D$4:$D$61,$P276-4+1),"")</f>
        <v/>
      </c>
      <c r="S276" s="26">
        <f>IF(2&lt;=$Q276,INDEX('BAZA PRAC'!$D$4:$D$61,$P276-4+2),"")</f>
        <v/>
      </c>
      <c r="T276" s="26">
        <f>IF(3&lt;=$Q276,INDEX('BAZA PRAC'!$D$4:$D$61,$P276-4+3),"")</f>
        <v/>
      </c>
      <c r="U276" s="26">
        <f>IF(4&lt;=$Q276,INDEX('BAZA PRAC'!$D$4:$D$61,$P276-4+4),"")</f>
        <v/>
      </c>
      <c r="V276" s="26">
        <f>IF(5&lt;=$Q276,INDEX('BAZA PRAC'!$D$4:$D$61,$P276-4+5),"")</f>
        <v/>
      </c>
      <c r="W276" s="26">
        <f>IF(6&lt;=$Q276,INDEX('BAZA PRAC'!$D$4:$D$61,$P276-4+6),"")</f>
        <v/>
      </c>
      <c r="X276" s="26">
        <f>IF(7&lt;=$Q276,INDEX('BAZA PRAC'!$D$4:$D$61,$P276-4+7),"")</f>
        <v/>
      </c>
      <c r="Y276" s="26">
        <f>IF(8&lt;=$Q276,INDEX('BAZA PRAC'!$D$4:$D$61,$P276-4+8),"")</f>
        <v/>
      </c>
      <c r="Z276" s="26">
        <f>IF(9&lt;=$Q276,INDEX('BAZA PRAC'!$D$4:$D$61,$P276-4+9),"")</f>
        <v/>
      </c>
      <c r="AA276" s="26">
        <f>IF(10&lt;=$Q276,INDEX('BAZA PRAC'!$D$4:$D$61,$P276-4+10),"")</f>
        <v/>
      </c>
      <c r="AB276" s="26">
        <f>IF(11&lt;=$Q276,INDEX('BAZA PRAC'!$D$4:$D$61,$P276-4+11),"")</f>
        <v/>
      </c>
      <c r="AC276" s="26">
        <f>IF(12&lt;=$Q276,INDEX('BAZA PRAC'!$D$4:$D$61,$P276-4+12),"")</f>
        <v/>
      </c>
      <c r="AD276" s="26">
        <f>IF(13&lt;=$Q276,INDEX('BAZA PRAC'!$D$4:$D$61,$P276-4+13),"")</f>
        <v/>
      </c>
      <c r="AE276" s="26">
        <f>IF(14&lt;=$Q276,INDEX('BAZA PRAC'!$D$4:$D$61,$P276-4+14),"")</f>
        <v/>
      </c>
      <c r="AF276" s="26">
        <f>IF(15&lt;=$Q276,INDEX('BAZA PRAC'!$D$4:$D$61,$P276-4+15),"")</f>
        <v/>
      </c>
      <c r="AG276" s="26">
        <f>IF(16&lt;=$Q276,INDEX('BAZA PRAC'!$D$4:$D$61,$P276-4+16),"")</f>
        <v/>
      </c>
      <c r="AH276" s="26">
        <f>IF(17&lt;=$Q276,INDEX('BAZA PRAC'!$D$4:$D$61,$P276-4+17),"")</f>
        <v/>
      </c>
      <c r="AI276" s="26">
        <f>IF(18&lt;=$Q276,INDEX('BAZA PRAC'!$D$4:$D$61,$P276-4+18),"")</f>
        <v/>
      </c>
      <c r="AJ276" s="26">
        <f>IF(19&lt;=$Q276,INDEX('BAZA PRAC'!$D$4:$D$61,$P276-4+19),"")</f>
        <v/>
      </c>
      <c r="AK276" s="26">
        <f>IF(20&lt;=$Q276,INDEX('BAZA PRAC'!$D$4:$D$61,$P276-4+20),"")</f>
        <v/>
      </c>
      <c r="AL276" s="26">
        <f>IF(21&lt;=$Q276,INDEX('BAZA PRAC'!$D$4:$D$61,$P276-4+21),"")</f>
        <v/>
      </c>
      <c r="AM276" s="26">
        <f>IF(22&lt;=$Q276,INDEX('BAZA PRAC'!$D$4:$D$61,$P276-4+22),"")</f>
        <v/>
      </c>
      <c r="AN276" s="26">
        <f>IF(23&lt;=$Q276,INDEX('BAZA PRAC'!$D$4:$D$61,$P276-4+23),"")</f>
        <v/>
      </c>
      <c r="AO276" s="26">
        <f>IF(24&lt;=$Q276,INDEX('BAZA PRAC'!$D$4:$D$61,$P276-4+24),"")</f>
        <v/>
      </c>
      <c r="AP276" s="26">
        <f>IF(25&lt;=$Q276,INDEX('BAZA PRAC'!$D$4:$D$61,$P276-4+25),"")</f>
        <v/>
      </c>
      <c r="AQ276" s="26">
        <f>IF(26&lt;=$Q276,INDEX('BAZA PRAC'!$D$4:$D$61,$P276-4+26),"")</f>
        <v/>
      </c>
      <c r="AR276" s="26">
        <f>IF(27&lt;=$Q276,INDEX('BAZA PRAC'!$D$4:$D$61,$P276-4+27),"")</f>
        <v/>
      </c>
      <c r="AS276" s="26">
        <f>IF(28&lt;=$Q276,INDEX('BAZA PRAC'!$D$4:$D$61,$P276-4+28),"")</f>
        <v/>
      </c>
      <c r="AT276" s="26">
        <f>IF(29&lt;=$Q276,INDEX('BAZA PRAC'!$D$4:$D$61,$P276-4+29),"")</f>
        <v/>
      </c>
      <c r="AU276" s="26">
        <f>IF(30&lt;=$Q276,INDEX('BAZA PRAC'!$D$4:$D$61,$P276-4+30),"")</f>
        <v/>
      </c>
      <c r="AV276" s="26">
        <f>IF(31&lt;=$Q276,INDEX('BAZA PRAC'!$D$4:$D$61,$P276-4+31),"")</f>
        <v/>
      </c>
      <c r="AW276" s="26">
        <f>IF(32&lt;=$Q276,INDEX('BAZA PRAC'!$D$4:$D$61,$P276-4+32),"")</f>
        <v/>
      </c>
      <c r="AX276" s="26">
        <f>IF(33&lt;=$Q276,INDEX('BAZA PRAC'!$D$4:$D$61,$P276-4+33),"")</f>
        <v/>
      </c>
      <c r="AY276" s="26">
        <f>IF(34&lt;=$Q276,INDEX('BAZA PRAC'!$D$4:$D$61,$P276-4+34),"")</f>
        <v/>
      </c>
      <c r="AZ276" s="26">
        <f>IF(35&lt;=$Q276,INDEX('BAZA PRAC'!$D$4:$D$61,$P276-4+35),"")</f>
        <v/>
      </c>
      <c r="BA276" s="26">
        <f>IF(36&lt;=$Q276,INDEX('BAZA PRAC'!$D$4:$D$61,$P276-4+36),"")</f>
        <v/>
      </c>
      <c r="BB276" s="26">
        <f>IF(37&lt;=$Q276,INDEX('BAZA PRAC'!$D$4:$D$61,$P276-4+37),"")</f>
        <v/>
      </c>
      <c r="BC276" s="26">
        <f>IF(38&lt;=$Q276,INDEX('BAZA PRAC'!$D$4:$D$61,$P276-4+38),"")</f>
        <v/>
      </c>
      <c r="BD276" s="26">
        <f>IF(39&lt;=$Q276,INDEX('BAZA PRAC'!$D$4:$D$61,$P276-4+39),"")</f>
        <v/>
      </c>
      <c r="BE276" s="26">
        <f>IF(40&lt;=$Q276,INDEX('BAZA PRAC'!$D$4:$D$61,$P276-4+40),"")</f>
        <v/>
      </c>
      <c r="BF276" s="26">
        <f>IF(41&lt;=$Q276,INDEX('BAZA PRAC'!$D$4:$D$61,$P276-4+41),"")</f>
        <v/>
      </c>
      <c r="BG276" s="26">
        <f>IF(42&lt;=$Q276,INDEX('BAZA PRAC'!$D$4:$D$61,$P276-4+42),"")</f>
        <v/>
      </c>
      <c r="BH276" s="26">
        <f>IF(43&lt;=$Q276,INDEX('BAZA PRAC'!$D$4:$D$61,$P276-4+43),"")</f>
        <v/>
      </c>
      <c r="BI276" s="26">
        <f>IF(44&lt;=$Q276,INDEX('BAZA PRAC'!$D$4:$D$61,$P276-4+44),"")</f>
        <v/>
      </c>
      <c r="BJ276" s="26">
        <f>IF(45&lt;=$Q276,INDEX('BAZA PRAC'!$D$4:$D$61,$P276-4+45),"")</f>
        <v/>
      </c>
      <c r="BK276" s="26">
        <f>IF(46&lt;=$Q276,INDEX('BAZA PRAC'!$D$4:$D$61,$P276-4+46),"")</f>
        <v/>
      </c>
      <c r="BL276" s="26">
        <f>IF(47&lt;=$Q276,INDEX('BAZA PRAC'!$D$4:$D$61,$P276-4+47),"")</f>
        <v/>
      </c>
      <c r="BM276" s="26">
        <f>IF(48&lt;=$Q276,INDEX('BAZA PRAC'!$D$4:$D$61,$P276-4+48),"")</f>
        <v/>
      </c>
      <c r="BN276" s="26">
        <f>IF(49&lt;=$Q276,INDEX('BAZA PRAC'!$D$4:$D$61,$P276-4+49),"")</f>
        <v/>
      </c>
      <c r="BO276" s="26">
        <f>IF(50&lt;=$Q276,INDEX('BAZA PRAC'!$D$4:$D$61,$P276-4+50),"")</f>
        <v/>
      </c>
      <c r="BP276" s="26">
        <f>IF(51&lt;=$Q276,INDEX('BAZA PRAC'!$D$4:$D$61,$P276-4+51),"")</f>
        <v/>
      </c>
      <c r="BQ276" s="26">
        <f>IF(52&lt;=$Q276,INDEX('BAZA PRAC'!$D$4:$D$61,$P276-4+52),"")</f>
        <v/>
      </c>
      <c r="BR276" s="26">
        <f>IF(53&lt;=$Q276,INDEX('BAZA PRAC'!$D$4:$D$61,$P276-4+53),"")</f>
        <v/>
      </c>
      <c r="BS276" s="26">
        <f>IF(54&lt;=$Q276,INDEX('BAZA PRAC'!$D$4:$D$61,$P276-4+54),"")</f>
        <v/>
      </c>
      <c r="BT276" s="26">
        <f>IF(55&lt;=$Q276,INDEX('BAZA PRAC'!$D$4:$D$61,$P276-4+55),"")</f>
        <v/>
      </c>
      <c r="BU276" s="26">
        <f>IF(56&lt;=$Q276,INDEX('BAZA PRAC'!$D$4:$D$61,$P276-4+56),"")</f>
        <v/>
      </c>
      <c r="BV276" s="26">
        <f>IF(57&lt;=$Q276,INDEX('BAZA PRAC'!$D$4:$D$61,$P276-4+57),"")</f>
        <v/>
      </c>
      <c r="BW276" s="26">
        <f>IF(58&lt;=$Q276,INDEX('BAZA PRAC'!$D$4:$D$61,$P276-4+58),"")</f>
        <v/>
      </c>
      <c r="BX276" s="20" t="n"/>
      <c r="BY276" s="20" t="n"/>
    </row>
    <row r="277">
      <c r="A277" s="19">
        <f>IF($D277="","",COUNTA($D$11:$D277))</f>
        <v/>
      </c>
      <c r="B277" s="19">
        <f>IF($BX277&lt;&gt;"",$BX277,IF($D277="","",IFERROR(INDEX('BAZA PRAC'!$A$4:$A$61,MATCH($D277,'BAZA PRAC'!$D$4:$D$61,0)),"")))</f>
        <v/>
      </c>
      <c r="C277" s="20" t="n"/>
      <c r="D277" s="21" t="n"/>
      <c r="E277" s="19">
        <f>IF($BY277&lt;&gt;"",$BY277,IF($D277="","",IFERROR(INDEX('BAZA PRAC'!$E$4:$E$61,MATCH($D277,'BAZA PRAC'!$D$4:$D$61,0)),"")))</f>
        <v/>
      </c>
      <c r="F277" s="22" t="n"/>
      <c r="G277" s="23" t="n"/>
      <c r="H277" s="23" t="n"/>
      <c r="I277" s="23" t="n"/>
      <c r="J277" s="24">
        <f>IF($D277="","",N(G277)+N(H277)+N(I277))</f>
        <v/>
      </c>
      <c r="K277" s="24">
        <f>IF($D277="","",N(F277)*J277)</f>
        <v/>
      </c>
      <c r="L277" s="25" t="n"/>
      <c r="M277" s="24">
        <f>IF($D277="","",K277*(1-N(L277)))</f>
        <v/>
      </c>
      <c r="N277" s="21" t="n"/>
      <c r="P277" s="26">
        <f>IFERROR(VLOOKUP($C277,USTAWIENIA!$E$2:$H$8,3,FALSE),4)</f>
        <v/>
      </c>
      <c r="Q277" s="26">
        <f>IFERROR(VLOOKUP($C277,USTAWIENIA!$E$2:$H$8,4,FALSE),58)</f>
        <v/>
      </c>
      <c r="R277" s="26">
        <f>IF(1&lt;=$Q277,INDEX('BAZA PRAC'!$D$4:$D$61,$P277-4+1),"")</f>
        <v/>
      </c>
      <c r="S277" s="26">
        <f>IF(2&lt;=$Q277,INDEX('BAZA PRAC'!$D$4:$D$61,$P277-4+2),"")</f>
        <v/>
      </c>
      <c r="T277" s="26">
        <f>IF(3&lt;=$Q277,INDEX('BAZA PRAC'!$D$4:$D$61,$P277-4+3),"")</f>
        <v/>
      </c>
      <c r="U277" s="26">
        <f>IF(4&lt;=$Q277,INDEX('BAZA PRAC'!$D$4:$D$61,$P277-4+4),"")</f>
        <v/>
      </c>
      <c r="V277" s="26">
        <f>IF(5&lt;=$Q277,INDEX('BAZA PRAC'!$D$4:$D$61,$P277-4+5),"")</f>
        <v/>
      </c>
      <c r="W277" s="26">
        <f>IF(6&lt;=$Q277,INDEX('BAZA PRAC'!$D$4:$D$61,$P277-4+6),"")</f>
        <v/>
      </c>
      <c r="X277" s="26">
        <f>IF(7&lt;=$Q277,INDEX('BAZA PRAC'!$D$4:$D$61,$P277-4+7),"")</f>
        <v/>
      </c>
      <c r="Y277" s="26">
        <f>IF(8&lt;=$Q277,INDEX('BAZA PRAC'!$D$4:$D$61,$P277-4+8),"")</f>
        <v/>
      </c>
      <c r="Z277" s="26">
        <f>IF(9&lt;=$Q277,INDEX('BAZA PRAC'!$D$4:$D$61,$P277-4+9),"")</f>
        <v/>
      </c>
      <c r="AA277" s="26">
        <f>IF(10&lt;=$Q277,INDEX('BAZA PRAC'!$D$4:$D$61,$P277-4+10),"")</f>
        <v/>
      </c>
      <c r="AB277" s="26">
        <f>IF(11&lt;=$Q277,INDEX('BAZA PRAC'!$D$4:$D$61,$P277-4+11),"")</f>
        <v/>
      </c>
      <c r="AC277" s="26">
        <f>IF(12&lt;=$Q277,INDEX('BAZA PRAC'!$D$4:$D$61,$P277-4+12),"")</f>
        <v/>
      </c>
      <c r="AD277" s="26">
        <f>IF(13&lt;=$Q277,INDEX('BAZA PRAC'!$D$4:$D$61,$P277-4+13),"")</f>
        <v/>
      </c>
      <c r="AE277" s="26">
        <f>IF(14&lt;=$Q277,INDEX('BAZA PRAC'!$D$4:$D$61,$P277-4+14),"")</f>
        <v/>
      </c>
      <c r="AF277" s="26">
        <f>IF(15&lt;=$Q277,INDEX('BAZA PRAC'!$D$4:$D$61,$P277-4+15),"")</f>
        <v/>
      </c>
      <c r="AG277" s="26">
        <f>IF(16&lt;=$Q277,INDEX('BAZA PRAC'!$D$4:$D$61,$P277-4+16),"")</f>
        <v/>
      </c>
      <c r="AH277" s="26">
        <f>IF(17&lt;=$Q277,INDEX('BAZA PRAC'!$D$4:$D$61,$P277-4+17),"")</f>
        <v/>
      </c>
      <c r="AI277" s="26">
        <f>IF(18&lt;=$Q277,INDEX('BAZA PRAC'!$D$4:$D$61,$P277-4+18),"")</f>
        <v/>
      </c>
      <c r="AJ277" s="26">
        <f>IF(19&lt;=$Q277,INDEX('BAZA PRAC'!$D$4:$D$61,$P277-4+19),"")</f>
        <v/>
      </c>
      <c r="AK277" s="26">
        <f>IF(20&lt;=$Q277,INDEX('BAZA PRAC'!$D$4:$D$61,$P277-4+20),"")</f>
        <v/>
      </c>
      <c r="AL277" s="26">
        <f>IF(21&lt;=$Q277,INDEX('BAZA PRAC'!$D$4:$D$61,$P277-4+21),"")</f>
        <v/>
      </c>
      <c r="AM277" s="26">
        <f>IF(22&lt;=$Q277,INDEX('BAZA PRAC'!$D$4:$D$61,$P277-4+22),"")</f>
        <v/>
      </c>
      <c r="AN277" s="26">
        <f>IF(23&lt;=$Q277,INDEX('BAZA PRAC'!$D$4:$D$61,$P277-4+23),"")</f>
        <v/>
      </c>
      <c r="AO277" s="26">
        <f>IF(24&lt;=$Q277,INDEX('BAZA PRAC'!$D$4:$D$61,$P277-4+24),"")</f>
        <v/>
      </c>
      <c r="AP277" s="26">
        <f>IF(25&lt;=$Q277,INDEX('BAZA PRAC'!$D$4:$D$61,$P277-4+25),"")</f>
        <v/>
      </c>
      <c r="AQ277" s="26">
        <f>IF(26&lt;=$Q277,INDEX('BAZA PRAC'!$D$4:$D$61,$P277-4+26),"")</f>
        <v/>
      </c>
      <c r="AR277" s="26">
        <f>IF(27&lt;=$Q277,INDEX('BAZA PRAC'!$D$4:$D$61,$P277-4+27),"")</f>
        <v/>
      </c>
      <c r="AS277" s="26">
        <f>IF(28&lt;=$Q277,INDEX('BAZA PRAC'!$D$4:$D$61,$P277-4+28),"")</f>
        <v/>
      </c>
      <c r="AT277" s="26">
        <f>IF(29&lt;=$Q277,INDEX('BAZA PRAC'!$D$4:$D$61,$P277-4+29),"")</f>
        <v/>
      </c>
      <c r="AU277" s="26">
        <f>IF(30&lt;=$Q277,INDEX('BAZA PRAC'!$D$4:$D$61,$P277-4+30),"")</f>
        <v/>
      </c>
      <c r="AV277" s="26">
        <f>IF(31&lt;=$Q277,INDEX('BAZA PRAC'!$D$4:$D$61,$P277-4+31),"")</f>
        <v/>
      </c>
      <c r="AW277" s="26">
        <f>IF(32&lt;=$Q277,INDEX('BAZA PRAC'!$D$4:$D$61,$P277-4+32),"")</f>
        <v/>
      </c>
      <c r="AX277" s="26">
        <f>IF(33&lt;=$Q277,INDEX('BAZA PRAC'!$D$4:$D$61,$P277-4+33),"")</f>
        <v/>
      </c>
      <c r="AY277" s="26">
        <f>IF(34&lt;=$Q277,INDEX('BAZA PRAC'!$D$4:$D$61,$P277-4+34),"")</f>
        <v/>
      </c>
      <c r="AZ277" s="26">
        <f>IF(35&lt;=$Q277,INDEX('BAZA PRAC'!$D$4:$D$61,$P277-4+35),"")</f>
        <v/>
      </c>
      <c r="BA277" s="26">
        <f>IF(36&lt;=$Q277,INDEX('BAZA PRAC'!$D$4:$D$61,$P277-4+36),"")</f>
        <v/>
      </c>
      <c r="BB277" s="26">
        <f>IF(37&lt;=$Q277,INDEX('BAZA PRAC'!$D$4:$D$61,$P277-4+37),"")</f>
        <v/>
      </c>
      <c r="BC277" s="26">
        <f>IF(38&lt;=$Q277,INDEX('BAZA PRAC'!$D$4:$D$61,$P277-4+38),"")</f>
        <v/>
      </c>
      <c r="BD277" s="26">
        <f>IF(39&lt;=$Q277,INDEX('BAZA PRAC'!$D$4:$D$61,$P277-4+39),"")</f>
        <v/>
      </c>
      <c r="BE277" s="26">
        <f>IF(40&lt;=$Q277,INDEX('BAZA PRAC'!$D$4:$D$61,$P277-4+40),"")</f>
        <v/>
      </c>
      <c r="BF277" s="26">
        <f>IF(41&lt;=$Q277,INDEX('BAZA PRAC'!$D$4:$D$61,$P277-4+41),"")</f>
        <v/>
      </c>
      <c r="BG277" s="26">
        <f>IF(42&lt;=$Q277,INDEX('BAZA PRAC'!$D$4:$D$61,$P277-4+42),"")</f>
        <v/>
      </c>
      <c r="BH277" s="26">
        <f>IF(43&lt;=$Q277,INDEX('BAZA PRAC'!$D$4:$D$61,$P277-4+43),"")</f>
        <v/>
      </c>
      <c r="BI277" s="26">
        <f>IF(44&lt;=$Q277,INDEX('BAZA PRAC'!$D$4:$D$61,$P277-4+44),"")</f>
        <v/>
      </c>
      <c r="BJ277" s="26">
        <f>IF(45&lt;=$Q277,INDEX('BAZA PRAC'!$D$4:$D$61,$P277-4+45),"")</f>
        <v/>
      </c>
      <c r="BK277" s="26">
        <f>IF(46&lt;=$Q277,INDEX('BAZA PRAC'!$D$4:$D$61,$P277-4+46),"")</f>
        <v/>
      </c>
      <c r="BL277" s="26">
        <f>IF(47&lt;=$Q277,INDEX('BAZA PRAC'!$D$4:$D$61,$P277-4+47),"")</f>
        <v/>
      </c>
      <c r="BM277" s="26">
        <f>IF(48&lt;=$Q277,INDEX('BAZA PRAC'!$D$4:$D$61,$P277-4+48),"")</f>
        <v/>
      </c>
      <c r="BN277" s="26">
        <f>IF(49&lt;=$Q277,INDEX('BAZA PRAC'!$D$4:$D$61,$P277-4+49),"")</f>
        <v/>
      </c>
      <c r="BO277" s="26">
        <f>IF(50&lt;=$Q277,INDEX('BAZA PRAC'!$D$4:$D$61,$P277-4+50),"")</f>
        <v/>
      </c>
      <c r="BP277" s="26">
        <f>IF(51&lt;=$Q277,INDEX('BAZA PRAC'!$D$4:$D$61,$P277-4+51),"")</f>
        <v/>
      </c>
      <c r="BQ277" s="26">
        <f>IF(52&lt;=$Q277,INDEX('BAZA PRAC'!$D$4:$D$61,$P277-4+52),"")</f>
        <v/>
      </c>
      <c r="BR277" s="26">
        <f>IF(53&lt;=$Q277,INDEX('BAZA PRAC'!$D$4:$D$61,$P277-4+53),"")</f>
        <v/>
      </c>
      <c r="BS277" s="26">
        <f>IF(54&lt;=$Q277,INDEX('BAZA PRAC'!$D$4:$D$61,$P277-4+54),"")</f>
        <v/>
      </c>
      <c r="BT277" s="26">
        <f>IF(55&lt;=$Q277,INDEX('BAZA PRAC'!$D$4:$D$61,$P277-4+55),"")</f>
        <v/>
      </c>
      <c r="BU277" s="26">
        <f>IF(56&lt;=$Q277,INDEX('BAZA PRAC'!$D$4:$D$61,$P277-4+56),"")</f>
        <v/>
      </c>
      <c r="BV277" s="26">
        <f>IF(57&lt;=$Q277,INDEX('BAZA PRAC'!$D$4:$D$61,$P277-4+57),"")</f>
        <v/>
      </c>
      <c r="BW277" s="26">
        <f>IF(58&lt;=$Q277,INDEX('BAZA PRAC'!$D$4:$D$61,$P277-4+58),"")</f>
        <v/>
      </c>
      <c r="BX277" s="20" t="n"/>
      <c r="BY277" s="20" t="n"/>
    </row>
    <row r="278">
      <c r="A278" s="27">
        <f>IF($D278="","",COUNTA($D$11:$D278))</f>
        <v/>
      </c>
      <c r="B278" s="27">
        <f>IF($BX278&lt;&gt;"",$BX278,IF($D278="","",IFERROR(INDEX('BAZA PRAC'!$A$4:$A$61,MATCH($D278,'BAZA PRAC'!$D$4:$D$61,0)),"")))</f>
        <v/>
      </c>
      <c r="C278" s="20" t="n"/>
      <c r="D278" s="21" t="n"/>
      <c r="E278" s="27">
        <f>IF($BY278&lt;&gt;"",$BY278,IF($D278="","",IFERROR(INDEX('BAZA PRAC'!$E$4:$E$61,MATCH($D278,'BAZA PRAC'!$D$4:$D$61,0)),"")))</f>
        <v/>
      </c>
      <c r="F278" s="22" t="n"/>
      <c r="G278" s="23" t="n"/>
      <c r="H278" s="23" t="n"/>
      <c r="I278" s="23" t="n"/>
      <c r="J278" s="28">
        <f>IF($D278="","",N(G278)+N(H278)+N(I278))</f>
        <v/>
      </c>
      <c r="K278" s="28">
        <f>IF($D278="","",N(F278)*J278)</f>
        <v/>
      </c>
      <c r="L278" s="25" t="n"/>
      <c r="M278" s="28">
        <f>IF($D278="","",K278*(1-N(L278)))</f>
        <v/>
      </c>
      <c r="N278" s="21" t="n"/>
      <c r="P278" s="26">
        <f>IFERROR(VLOOKUP($C278,USTAWIENIA!$E$2:$H$8,3,FALSE),4)</f>
        <v/>
      </c>
      <c r="Q278" s="26">
        <f>IFERROR(VLOOKUP($C278,USTAWIENIA!$E$2:$H$8,4,FALSE),58)</f>
        <v/>
      </c>
      <c r="R278" s="26">
        <f>IF(1&lt;=$Q278,INDEX('BAZA PRAC'!$D$4:$D$61,$P278-4+1),"")</f>
        <v/>
      </c>
      <c r="S278" s="26">
        <f>IF(2&lt;=$Q278,INDEX('BAZA PRAC'!$D$4:$D$61,$P278-4+2),"")</f>
        <v/>
      </c>
      <c r="T278" s="26">
        <f>IF(3&lt;=$Q278,INDEX('BAZA PRAC'!$D$4:$D$61,$P278-4+3),"")</f>
        <v/>
      </c>
      <c r="U278" s="26">
        <f>IF(4&lt;=$Q278,INDEX('BAZA PRAC'!$D$4:$D$61,$P278-4+4),"")</f>
        <v/>
      </c>
      <c r="V278" s="26">
        <f>IF(5&lt;=$Q278,INDEX('BAZA PRAC'!$D$4:$D$61,$P278-4+5),"")</f>
        <v/>
      </c>
      <c r="W278" s="26">
        <f>IF(6&lt;=$Q278,INDEX('BAZA PRAC'!$D$4:$D$61,$P278-4+6),"")</f>
        <v/>
      </c>
      <c r="X278" s="26">
        <f>IF(7&lt;=$Q278,INDEX('BAZA PRAC'!$D$4:$D$61,$P278-4+7),"")</f>
        <v/>
      </c>
      <c r="Y278" s="26">
        <f>IF(8&lt;=$Q278,INDEX('BAZA PRAC'!$D$4:$D$61,$P278-4+8),"")</f>
        <v/>
      </c>
      <c r="Z278" s="26">
        <f>IF(9&lt;=$Q278,INDEX('BAZA PRAC'!$D$4:$D$61,$P278-4+9),"")</f>
        <v/>
      </c>
      <c r="AA278" s="26">
        <f>IF(10&lt;=$Q278,INDEX('BAZA PRAC'!$D$4:$D$61,$P278-4+10),"")</f>
        <v/>
      </c>
      <c r="AB278" s="26">
        <f>IF(11&lt;=$Q278,INDEX('BAZA PRAC'!$D$4:$D$61,$P278-4+11),"")</f>
        <v/>
      </c>
      <c r="AC278" s="26">
        <f>IF(12&lt;=$Q278,INDEX('BAZA PRAC'!$D$4:$D$61,$P278-4+12),"")</f>
        <v/>
      </c>
      <c r="AD278" s="26">
        <f>IF(13&lt;=$Q278,INDEX('BAZA PRAC'!$D$4:$D$61,$P278-4+13),"")</f>
        <v/>
      </c>
      <c r="AE278" s="26">
        <f>IF(14&lt;=$Q278,INDEX('BAZA PRAC'!$D$4:$D$61,$P278-4+14),"")</f>
        <v/>
      </c>
      <c r="AF278" s="26">
        <f>IF(15&lt;=$Q278,INDEX('BAZA PRAC'!$D$4:$D$61,$P278-4+15),"")</f>
        <v/>
      </c>
      <c r="AG278" s="26">
        <f>IF(16&lt;=$Q278,INDEX('BAZA PRAC'!$D$4:$D$61,$P278-4+16),"")</f>
        <v/>
      </c>
      <c r="AH278" s="26">
        <f>IF(17&lt;=$Q278,INDEX('BAZA PRAC'!$D$4:$D$61,$P278-4+17),"")</f>
        <v/>
      </c>
      <c r="AI278" s="26">
        <f>IF(18&lt;=$Q278,INDEX('BAZA PRAC'!$D$4:$D$61,$P278-4+18),"")</f>
        <v/>
      </c>
      <c r="AJ278" s="26">
        <f>IF(19&lt;=$Q278,INDEX('BAZA PRAC'!$D$4:$D$61,$P278-4+19),"")</f>
        <v/>
      </c>
      <c r="AK278" s="26">
        <f>IF(20&lt;=$Q278,INDEX('BAZA PRAC'!$D$4:$D$61,$P278-4+20),"")</f>
        <v/>
      </c>
      <c r="AL278" s="26">
        <f>IF(21&lt;=$Q278,INDEX('BAZA PRAC'!$D$4:$D$61,$P278-4+21),"")</f>
        <v/>
      </c>
      <c r="AM278" s="26">
        <f>IF(22&lt;=$Q278,INDEX('BAZA PRAC'!$D$4:$D$61,$P278-4+22),"")</f>
        <v/>
      </c>
      <c r="AN278" s="26">
        <f>IF(23&lt;=$Q278,INDEX('BAZA PRAC'!$D$4:$D$61,$P278-4+23),"")</f>
        <v/>
      </c>
      <c r="AO278" s="26">
        <f>IF(24&lt;=$Q278,INDEX('BAZA PRAC'!$D$4:$D$61,$P278-4+24),"")</f>
        <v/>
      </c>
      <c r="AP278" s="26">
        <f>IF(25&lt;=$Q278,INDEX('BAZA PRAC'!$D$4:$D$61,$P278-4+25),"")</f>
        <v/>
      </c>
      <c r="AQ278" s="26">
        <f>IF(26&lt;=$Q278,INDEX('BAZA PRAC'!$D$4:$D$61,$P278-4+26),"")</f>
        <v/>
      </c>
      <c r="AR278" s="26">
        <f>IF(27&lt;=$Q278,INDEX('BAZA PRAC'!$D$4:$D$61,$P278-4+27),"")</f>
        <v/>
      </c>
      <c r="AS278" s="26">
        <f>IF(28&lt;=$Q278,INDEX('BAZA PRAC'!$D$4:$D$61,$P278-4+28),"")</f>
        <v/>
      </c>
      <c r="AT278" s="26">
        <f>IF(29&lt;=$Q278,INDEX('BAZA PRAC'!$D$4:$D$61,$P278-4+29),"")</f>
        <v/>
      </c>
      <c r="AU278" s="26">
        <f>IF(30&lt;=$Q278,INDEX('BAZA PRAC'!$D$4:$D$61,$P278-4+30),"")</f>
        <v/>
      </c>
      <c r="AV278" s="26">
        <f>IF(31&lt;=$Q278,INDEX('BAZA PRAC'!$D$4:$D$61,$P278-4+31),"")</f>
        <v/>
      </c>
      <c r="AW278" s="26">
        <f>IF(32&lt;=$Q278,INDEX('BAZA PRAC'!$D$4:$D$61,$P278-4+32),"")</f>
        <v/>
      </c>
      <c r="AX278" s="26">
        <f>IF(33&lt;=$Q278,INDEX('BAZA PRAC'!$D$4:$D$61,$P278-4+33),"")</f>
        <v/>
      </c>
      <c r="AY278" s="26">
        <f>IF(34&lt;=$Q278,INDEX('BAZA PRAC'!$D$4:$D$61,$P278-4+34),"")</f>
        <v/>
      </c>
      <c r="AZ278" s="26">
        <f>IF(35&lt;=$Q278,INDEX('BAZA PRAC'!$D$4:$D$61,$P278-4+35),"")</f>
        <v/>
      </c>
      <c r="BA278" s="26">
        <f>IF(36&lt;=$Q278,INDEX('BAZA PRAC'!$D$4:$D$61,$P278-4+36),"")</f>
        <v/>
      </c>
      <c r="BB278" s="26">
        <f>IF(37&lt;=$Q278,INDEX('BAZA PRAC'!$D$4:$D$61,$P278-4+37),"")</f>
        <v/>
      </c>
      <c r="BC278" s="26">
        <f>IF(38&lt;=$Q278,INDEX('BAZA PRAC'!$D$4:$D$61,$P278-4+38),"")</f>
        <v/>
      </c>
      <c r="BD278" s="26">
        <f>IF(39&lt;=$Q278,INDEX('BAZA PRAC'!$D$4:$D$61,$P278-4+39),"")</f>
        <v/>
      </c>
      <c r="BE278" s="26">
        <f>IF(40&lt;=$Q278,INDEX('BAZA PRAC'!$D$4:$D$61,$P278-4+40),"")</f>
        <v/>
      </c>
      <c r="BF278" s="26">
        <f>IF(41&lt;=$Q278,INDEX('BAZA PRAC'!$D$4:$D$61,$P278-4+41),"")</f>
        <v/>
      </c>
      <c r="BG278" s="26">
        <f>IF(42&lt;=$Q278,INDEX('BAZA PRAC'!$D$4:$D$61,$P278-4+42),"")</f>
        <v/>
      </c>
      <c r="BH278" s="26">
        <f>IF(43&lt;=$Q278,INDEX('BAZA PRAC'!$D$4:$D$61,$P278-4+43),"")</f>
        <v/>
      </c>
      <c r="BI278" s="26">
        <f>IF(44&lt;=$Q278,INDEX('BAZA PRAC'!$D$4:$D$61,$P278-4+44),"")</f>
        <v/>
      </c>
      <c r="BJ278" s="26">
        <f>IF(45&lt;=$Q278,INDEX('BAZA PRAC'!$D$4:$D$61,$P278-4+45),"")</f>
        <v/>
      </c>
      <c r="BK278" s="26">
        <f>IF(46&lt;=$Q278,INDEX('BAZA PRAC'!$D$4:$D$61,$P278-4+46),"")</f>
        <v/>
      </c>
      <c r="BL278" s="26">
        <f>IF(47&lt;=$Q278,INDEX('BAZA PRAC'!$D$4:$D$61,$P278-4+47),"")</f>
        <v/>
      </c>
      <c r="BM278" s="26">
        <f>IF(48&lt;=$Q278,INDEX('BAZA PRAC'!$D$4:$D$61,$P278-4+48),"")</f>
        <v/>
      </c>
      <c r="BN278" s="26">
        <f>IF(49&lt;=$Q278,INDEX('BAZA PRAC'!$D$4:$D$61,$P278-4+49),"")</f>
        <v/>
      </c>
      <c r="BO278" s="26">
        <f>IF(50&lt;=$Q278,INDEX('BAZA PRAC'!$D$4:$D$61,$P278-4+50),"")</f>
        <v/>
      </c>
      <c r="BP278" s="26">
        <f>IF(51&lt;=$Q278,INDEX('BAZA PRAC'!$D$4:$D$61,$P278-4+51),"")</f>
        <v/>
      </c>
      <c r="BQ278" s="26">
        <f>IF(52&lt;=$Q278,INDEX('BAZA PRAC'!$D$4:$D$61,$P278-4+52),"")</f>
        <v/>
      </c>
      <c r="BR278" s="26">
        <f>IF(53&lt;=$Q278,INDEX('BAZA PRAC'!$D$4:$D$61,$P278-4+53),"")</f>
        <v/>
      </c>
      <c r="BS278" s="26">
        <f>IF(54&lt;=$Q278,INDEX('BAZA PRAC'!$D$4:$D$61,$P278-4+54),"")</f>
        <v/>
      </c>
      <c r="BT278" s="26">
        <f>IF(55&lt;=$Q278,INDEX('BAZA PRAC'!$D$4:$D$61,$P278-4+55),"")</f>
        <v/>
      </c>
      <c r="BU278" s="26">
        <f>IF(56&lt;=$Q278,INDEX('BAZA PRAC'!$D$4:$D$61,$P278-4+56),"")</f>
        <v/>
      </c>
      <c r="BV278" s="26">
        <f>IF(57&lt;=$Q278,INDEX('BAZA PRAC'!$D$4:$D$61,$P278-4+57),"")</f>
        <v/>
      </c>
      <c r="BW278" s="26">
        <f>IF(58&lt;=$Q278,INDEX('BAZA PRAC'!$D$4:$D$61,$P278-4+58),"")</f>
        <v/>
      </c>
      <c r="BX278" s="20" t="n"/>
      <c r="BY278" s="20" t="n"/>
    </row>
    <row r="279">
      <c r="A279" s="19">
        <f>IF($D279="","",COUNTA($D$11:$D279))</f>
        <v/>
      </c>
      <c r="B279" s="19">
        <f>IF($BX279&lt;&gt;"",$BX279,IF($D279="","",IFERROR(INDEX('BAZA PRAC'!$A$4:$A$61,MATCH($D279,'BAZA PRAC'!$D$4:$D$61,0)),"")))</f>
        <v/>
      </c>
      <c r="C279" s="20" t="n"/>
      <c r="D279" s="21" t="n"/>
      <c r="E279" s="19">
        <f>IF($BY279&lt;&gt;"",$BY279,IF($D279="","",IFERROR(INDEX('BAZA PRAC'!$E$4:$E$61,MATCH($D279,'BAZA PRAC'!$D$4:$D$61,0)),"")))</f>
        <v/>
      </c>
      <c r="F279" s="22" t="n"/>
      <c r="G279" s="23" t="n"/>
      <c r="H279" s="23" t="n"/>
      <c r="I279" s="23" t="n"/>
      <c r="J279" s="24">
        <f>IF($D279="","",N(G279)+N(H279)+N(I279))</f>
        <v/>
      </c>
      <c r="K279" s="24">
        <f>IF($D279="","",N(F279)*J279)</f>
        <v/>
      </c>
      <c r="L279" s="25" t="n"/>
      <c r="M279" s="24">
        <f>IF($D279="","",K279*(1-N(L279)))</f>
        <v/>
      </c>
      <c r="N279" s="21" t="n"/>
      <c r="P279" s="26">
        <f>IFERROR(VLOOKUP($C279,USTAWIENIA!$E$2:$H$8,3,FALSE),4)</f>
        <v/>
      </c>
      <c r="Q279" s="26">
        <f>IFERROR(VLOOKUP($C279,USTAWIENIA!$E$2:$H$8,4,FALSE),58)</f>
        <v/>
      </c>
      <c r="R279" s="26">
        <f>IF(1&lt;=$Q279,INDEX('BAZA PRAC'!$D$4:$D$61,$P279-4+1),"")</f>
        <v/>
      </c>
      <c r="S279" s="26">
        <f>IF(2&lt;=$Q279,INDEX('BAZA PRAC'!$D$4:$D$61,$P279-4+2),"")</f>
        <v/>
      </c>
      <c r="T279" s="26">
        <f>IF(3&lt;=$Q279,INDEX('BAZA PRAC'!$D$4:$D$61,$P279-4+3),"")</f>
        <v/>
      </c>
      <c r="U279" s="26">
        <f>IF(4&lt;=$Q279,INDEX('BAZA PRAC'!$D$4:$D$61,$P279-4+4),"")</f>
        <v/>
      </c>
      <c r="V279" s="26">
        <f>IF(5&lt;=$Q279,INDEX('BAZA PRAC'!$D$4:$D$61,$P279-4+5),"")</f>
        <v/>
      </c>
      <c r="W279" s="26">
        <f>IF(6&lt;=$Q279,INDEX('BAZA PRAC'!$D$4:$D$61,$P279-4+6),"")</f>
        <v/>
      </c>
      <c r="X279" s="26">
        <f>IF(7&lt;=$Q279,INDEX('BAZA PRAC'!$D$4:$D$61,$P279-4+7),"")</f>
        <v/>
      </c>
      <c r="Y279" s="26">
        <f>IF(8&lt;=$Q279,INDEX('BAZA PRAC'!$D$4:$D$61,$P279-4+8),"")</f>
        <v/>
      </c>
      <c r="Z279" s="26">
        <f>IF(9&lt;=$Q279,INDEX('BAZA PRAC'!$D$4:$D$61,$P279-4+9),"")</f>
        <v/>
      </c>
      <c r="AA279" s="26">
        <f>IF(10&lt;=$Q279,INDEX('BAZA PRAC'!$D$4:$D$61,$P279-4+10),"")</f>
        <v/>
      </c>
      <c r="AB279" s="26">
        <f>IF(11&lt;=$Q279,INDEX('BAZA PRAC'!$D$4:$D$61,$P279-4+11),"")</f>
        <v/>
      </c>
      <c r="AC279" s="26">
        <f>IF(12&lt;=$Q279,INDEX('BAZA PRAC'!$D$4:$D$61,$P279-4+12),"")</f>
        <v/>
      </c>
      <c r="AD279" s="26">
        <f>IF(13&lt;=$Q279,INDEX('BAZA PRAC'!$D$4:$D$61,$P279-4+13),"")</f>
        <v/>
      </c>
      <c r="AE279" s="26">
        <f>IF(14&lt;=$Q279,INDEX('BAZA PRAC'!$D$4:$D$61,$P279-4+14),"")</f>
        <v/>
      </c>
      <c r="AF279" s="26">
        <f>IF(15&lt;=$Q279,INDEX('BAZA PRAC'!$D$4:$D$61,$P279-4+15),"")</f>
        <v/>
      </c>
      <c r="AG279" s="26">
        <f>IF(16&lt;=$Q279,INDEX('BAZA PRAC'!$D$4:$D$61,$P279-4+16),"")</f>
        <v/>
      </c>
      <c r="AH279" s="26">
        <f>IF(17&lt;=$Q279,INDEX('BAZA PRAC'!$D$4:$D$61,$P279-4+17),"")</f>
        <v/>
      </c>
      <c r="AI279" s="26">
        <f>IF(18&lt;=$Q279,INDEX('BAZA PRAC'!$D$4:$D$61,$P279-4+18),"")</f>
        <v/>
      </c>
      <c r="AJ279" s="26">
        <f>IF(19&lt;=$Q279,INDEX('BAZA PRAC'!$D$4:$D$61,$P279-4+19),"")</f>
        <v/>
      </c>
      <c r="AK279" s="26">
        <f>IF(20&lt;=$Q279,INDEX('BAZA PRAC'!$D$4:$D$61,$P279-4+20),"")</f>
        <v/>
      </c>
      <c r="AL279" s="26">
        <f>IF(21&lt;=$Q279,INDEX('BAZA PRAC'!$D$4:$D$61,$P279-4+21),"")</f>
        <v/>
      </c>
      <c r="AM279" s="26">
        <f>IF(22&lt;=$Q279,INDEX('BAZA PRAC'!$D$4:$D$61,$P279-4+22),"")</f>
        <v/>
      </c>
      <c r="AN279" s="26">
        <f>IF(23&lt;=$Q279,INDEX('BAZA PRAC'!$D$4:$D$61,$P279-4+23),"")</f>
        <v/>
      </c>
      <c r="AO279" s="26">
        <f>IF(24&lt;=$Q279,INDEX('BAZA PRAC'!$D$4:$D$61,$P279-4+24),"")</f>
        <v/>
      </c>
      <c r="AP279" s="26">
        <f>IF(25&lt;=$Q279,INDEX('BAZA PRAC'!$D$4:$D$61,$P279-4+25),"")</f>
        <v/>
      </c>
      <c r="AQ279" s="26">
        <f>IF(26&lt;=$Q279,INDEX('BAZA PRAC'!$D$4:$D$61,$P279-4+26),"")</f>
        <v/>
      </c>
      <c r="AR279" s="26">
        <f>IF(27&lt;=$Q279,INDEX('BAZA PRAC'!$D$4:$D$61,$P279-4+27),"")</f>
        <v/>
      </c>
      <c r="AS279" s="26">
        <f>IF(28&lt;=$Q279,INDEX('BAZA PRAC'!$D$4:$D$61,$P279-4+28),"")</f>
        <v/>
      </c>
      <c r="AT279" s="26">
        <f>IF(29&lt;=$Q279,INDEX('BAZA PRAC'!$D$4:$D$61,$P279-4+29),"")</f>
        <v/>
      </c>
      <c r="AU279" s="26">
        <f>IF(30&lt;=$Q279,INDEX('BAZA PRAC'!$D$4:$D$61,$P279-4+30),"")</f>
        <v/>
      </c>
      <c r="AV279" s="26">
        <f>IF(31&lt;=$Q279,INDEX('BAZA PRAC'!$D$4:$D$61,$P279-4+31),"")</f>
        <v/>
      </c>
      <c r="AW279" s="26">
        <f>IF(32&lt;=$Q279,INDEX('BAZA PRAC'!$D$4:$D$61,$P279-4+32),"")</f>
        <v/>
      </c>
      <c r="AX279" s="26">
        <f>IF(33&lt;=$Q279,INDEX('BAZA PRAC'!$D$4:$D$61,$P279-4+33),"")</f>
        <v/>
      </c>
      <c r="AY279" s="26">
        <f>IF(34&lt;=$Q279,INDEX('BAZA PRAC'!$D$4:$D$61,$P279-4+34),"")</f>
        <v/>
      </c>
      <c r="AZ279" s="26">
        <f>IF(35&lt;=$Q279,INDEX('BAZA PRAC'!$D$4:$D$61,$P279-4+35),"")</f>
        <v/>
      </c>
      <c r="BA279" s="26">
        <f>IF(36&lt;=$Q279,INDEX('BAZA PRAC'!$D$4:$D$61,$P279-4+36),"")</f>
        <v/>
      </c>
      <c r="BB279" s="26">
        <f>IF(37&lt;=$Q279,INDEX('BAZA PRAC'!$D$4:$D$61,$P279-4+37),"")</f>
        <v/>
      </c>
      <c r="BC279" s="26">
        <f>IF(38&lt;=$Q279,INDEX('BAZA PRAC'!$D$4:$D$61,$P279-4+38),"")</f>
        <v/>
      </c>
      <c r="BD279" s="26">
        <f>IF(39&lt;=$Q279,INDEX('BAZA PRAC'!$D$4:$D$61,$P279-4+39),"")</f>
        <v/>
      </c>
      <c r="BE279" s="26">
        <f>IF(40&lt;=$Q279,INDEX('BAZA PRAC'!$D$4:$D$61,$P279-4+40),"")</f>
        <v/>
      </c>
      <c r="BF279" s="26">
        <f>IF(41&lt;=$Q279,INDEX('BAZA PRAC'!$D$4:$D$61,$P279-4+41),"")</f>
        <v/>
      </c>
      <c r="BG279" s="26">
        <f>IF(42&lt;=$Q279,INDEX('BAZA PRAC'!$D$4:$D$61,$P279-4+42),"")</f>
        <v/>
      </c>
      <c r="BH279" s="26">
        <f>IF(43&lt;=$Q279,INDEX('BAZA PRAC'!$D$4:$D$61,$P279-4+43),"")</f>
        <v/>
      </c>
      <c r="BI279" s="26">
        <f>IF(44&lt;=$Q279,INDEX('BAZA PRAC'!$D$4:$D$61,$P279-4+44),"")</f>
        <v/>
      </c>
      <c r="BJ279" s="26">
        <f>IF(45&lt;=$Q279,INDEX('BAZA PRAC'!$D$4:$D$61,$P279-4+45),"")</f>
        <v/>
      </c>
      <c r="BK279" s="26">
        <f>IF(46&lt;=$Q279,INDEX('BAZA PRAC'!$D$4:$D$61,$P279-4+46),"")</f>
        <v/>
      </c>
      <c r="BL279" s="26">
        <f>IF(47&lt;=$Q279,INDEX('BAZA PRAC'!$D$4:$D$61,$P279-4+47),"")</f>
        <v/>
      </c>
      <c r="BM279" s="26">
        <f>IF(48&lt;=$Q279,INDEX('BAZA PRAC'!$D$4:$D$61,$P279-4+48),"")</f>
        <v/>
      </c>
      <c r="BN279" s="26">
        <f>IF(49&lt;=$Q279,INDEX('BAZA PRAC'!$D$4:$D$61,$P279-4+49),"")</f>
        <v/>
      </c>
      <c r="BO279" s="26">
        <f>IF(50&lt;=$Q279,INDEX('BAZA PRAC'!$D$4:$D$61,$P279-4+50),"")</f>
        <v/>
      </c>
      <c r="BP279" s="26">
        <f>IF(51&lt;=$Q279,INDEX('BAZA PRAC'!$D$4:$D$61,$P279-4+51),"")</f>
        <v/>
      </c>
      <c r="BQ279" s="26">
        <f>IF(52&lt;=$Q279,INDEX('BAZA PRAC'!$D$4:$D$61,$P279-4+52),"")</f>
        <v/>
      </c>
      <c r="BR279" s="26">
        <f>IF(53&lt;=$Q279,INDEX('BAZA PRAC'!$D$4:$D$61,$P279-4+53),"")</f>
        <v/>
      </c>
      <c r="BS279" s="26">
        <f>IF(54&lt;=$Q279,INDEX('BAZA PRAC'!$D$4:$D$61,$P279-4+54),"")</f>
        <v/>
      </c>
      <c r="BT279" s="26">
        <f>IF(55&lt;=$Q279,INDEX('BAZA PRAC'!$D$4:$D$61,$P279-4+55),"")</f>
        <v/>
      </c>
      <c r="BU279" s="26">
        <f>IF(56&lt;=$Q279,INDEX('BAZA PRAC'!$D$4:$D$61,$P279-4+56),"")</f>
        <v/>
      </c>
      <c r="BV279" s="26">
        <f>IF(57&lt;=$Q279,INDEX('BAZA PRAC'!$D$4:$D$61,$P279-4+57),"")</f>
        <v/>
      </c>
      <c r="BW279" s="26">
        <f>IF(58&lt;=$Q279,INDEX('BAZA PRAC'!$D$4:$D$61,$P279-4+58),"")</f>
        <v/>
      </c>
      <c r="BX279" s="20" t="n"/>
      <c r="BY279" s="20" t="n"/>
    </row>
    <row r="280">
      <c r="A280" s="27">
        <f>IF($D280="","",COUNTA($D$11:$D280))</f>
        <v/>
      </c>
      <c r="B280" s="27">
        <f>IF($BX280&lt;&gt;"",$BX280,IF($D280="","",IFERROR(INDEX('BAZA PRAC'!$A$4:$A$61,MATCH($D280,'BAZA PRAC'!$D$4:$D$61,0)),"")))</f>
        <v/>
      </c>
      <c r="C280" s="20" t="n"/>
      <c r="D280" s="21" t="n"/>
      <c r="E280" s="27">
        <f>IF($BY280&lt;&gt;"",$BY280,IF($D280="","",IFERROR(INDEX('BAZA PRAC'!$E$4:$E$61,MATCH($D280,'BAZA PRAC'!$D$4:$D$61,0)),"")))</f>
        <v/>
      </c>
      <c r="F280" s="22" t="n"/>
      <c r="G280" s="23" t="n"/>
      <c r="H280" s="23" t="n"/>
      <c r="I280" s="23" t="n"/>
      <c r="J280" s="28">
        <f>IF($D280="","",N(G280)+N(H280)+N(I280))</f>
        <v/>
      </c>
      <c r="K280" s="28">
        <f>IF($D280="","",N(F280)*J280)</f>
        <v/>
      </c>
      <c r="L280" s="25" t="n"/>
      <c r="M280" s="28">
        <f>IF($D280="","",K280*(1-N(L280)))</f>
        <v/>
      </c>
      <c r="N280" s="21" t="n"/>
      <c r="P280" s="26">
        <f>IFERROR(VLOOKUP($C280,USTAWIENIA!$E$2:$H$8,3,FALSE),4)</f>
        <v/>
      </c>
      <c r="Q280" s="26">
        <f>IFERROR(VLOOKUP($C280,USTAWIENIA!$E$2:$H$8,4,FALSE),58)</f>
        <v/>
      </c>
      <c r="R280" s="26">
        <f>IF(1&lt;=$Q280,INDEX('BAZA PRAC'!$D$4:$D$61,$P280-4+1),"")</f>
        <v/>
      </c>
      <c r="S280" s="26">
        <f>IF(2&lt;=$Q280,INDEX('BAZA PRAC'!$D$4:$D$61,$P280-4+2),"")</f>
        <v/>
      </c>
      <c r="T280" s="26">
        <f>IF(3&lt;=$Q280,INDEX('BAZA PRAC'!$D$4:$D$61,$P280-4+3),"")</f>
        <v/>
      </c>
      <c r="U280" s="26">
        <f>IF(4&lt;=$Q280,INDEX('BAZA PRAC'!$D$4:$D$61,$P280-4+4),"")</f>
        <v/>
      </c>
      <c r="V280" s="26">
        <f>IF(5&lt;=$Q280,INDEX('BAZA PRAC'!$D$4:$D$61,$P280-4+5),"")</f>
        <v/>
      </c>
      <c r="W280" s="26">
        <f>IF(6&lt;=$Q280,INDEX('BAZA PRAC'!$D$4:$D$61,$P280-4+6),"")</f>
        <v/>
      </c>
      <c r="X280" s="26">
        <f>IF(7&lt;=$Q280,INDEX('BAZA PRAC'!$D$4:$D$61,$P280-4+7),"")</f>
        <v/>
      </c>
      <c r="Y280" s="26">
        <f>IF(8&lt;=$Q280,INDEX('BAZA PRAC'!$D$4:$D$61,$P280-4+8),"")</f>
        <v/>
      </c>
      <c r="Z280" s="26">
        <f>IF(9&lt;=$Q280,INDEX('BAZA PRAC'!$D$4:$D$61,$P280-4+9),"")</f>
        <v/>
      </c>
      <c r="AA280" s="26">
        <f>IF(10&lt;=$Q280,INDEX('BAZA PRAC'!$D$4:$D$61,$P280-4+10),"")</f>
        <v/>
      </c>
      <c r="AB280" s="26">
        <f>IF(11&lt;=$Q280,INDEX('BAZA PRAC'!$D$4:$D$61,$P280-4+11),"")</f>
        <v/>
      </c>
      <c r="AC280" s="26">
        <f>IF(12&lt;=$Q280,INDEX('BAZA PRAC'!$D$4:$D$61,$P280-4+12),"")</f>
        <v/>
      </c>
      <c r="AD280" s="26">
        <f>IF(13&lt;=$Q280,INDEX('BAZA PRAC'!$D$4:$D$61,$P280-4+13),"")</f>
        <v/>
      </c>
      <c r="AE280" s="26">
        <f>IF(14&lt;=$Q280,INDEX('BAZA PRAC'!$D$4:$D$61,$P280-4+14),"")</f>
        <v/>
      </c>
      <c r="AF280" s="26">
        <f>IF(15&lt;=$Q280,INDEX('BAZA PRAC'!$D$4:$D$61,$P280-4+15),"")</f>
        <v/>
      </c>
      <c r="AG280" s="26">
        <f>IF(16&lt;=$Q280,INDEX('BAZA PRAC'!$D$4:$D$61,$P280-4+16),"")</f>
        <v/>
      </c>
      <c r="AH280" s="26">
        <f>IF(17&lt;=$Q280,INDEX('BAZA PRAC'!$D$4:$D$61,$P280-4+17),"")</f>
        <v/>
      </c>
      <c r="AI280" s="26">
        <f>IF(18&lt;=$Q280,INDEX('BAZA PRAC'!$D$4:$D$61,$P280-4+18),"")</f>
        <v/>
      </c>
      <c r="AJ280" s="26">
        <f>IF(19&lt;=$Q280,INDEX('BAZA PRAC'!$D$4:$D$61,$P280-4+19),"")</f>
        <v/>
      </c>
      <c r="AK280" s="26">
        <f>IF(20&lt;=$Q280,INDEX('BAZA PRAC'!$D$4:$D$61,$P280-4+20),"")</f>
        <v/>
      </c>
      <c r="AL280" s="26">
        <f>IF(21&lt;=$Q280,INDEX('BAZA PRAC'!$D$4:$D$61,$P280-4+21),"")</f>
        <v/>
      </c>
      <c r="AM280" s="26">
        <f>IF(22&lt;=$Q280,INDEX('BAZA PRAC'!$D$4:$D$61,$P280-4+22),"")</f>
        <v/>
      </c>
      <c r="AN280" s="26">
        <f>IF(23&lt;=$Q280,INDEX('BAZA PRAC'!$D$4:$D$61,$P280-4+23),"")</f>
        <v/>
      </c>
      <c r="AO280" s="26">
        <f>IF(24&lt;=$Q280,INDEX('BAZA PRAC'!$D$4:$D$61,$P280-4+24),"")</f>
        <v/>
      </c>
      <c r="AP280" s="26">
        <f>IF(25&lt;=$Q280,INDEX('BAZA PRAC'!$D$4:$D$61,$P280-4+25),"")</f>
        <v/>
      </c>
      <c r="AQ280" s="26">
        <f>IF(26&lt;=$Q280,INDEX('BAZA PRAC'!$D$4:$D$61,$P280-4+26),"")</f>
        <v/>
      </c>
      <c r="AR280" s="26">
        <f>IF(27&lt;=$Q280,INDEX('BAZA PRAC'!$D$4:$D$61,$P280-4+27),"")</f>
        <v/>
      </c>
      <c r="AS280" s="26">
        <f>IF(28&lt;=$Q280,INDEX('BAZA PRAC'!$D$4:$D$61,$P280-4+28),"")</f>
        <v/>
      </c>
      <c r="AT280" s="26">
        <f>IF(29&lt;=$Q280,INDEX('BAZA PRAC'!$D$4:$D$61,$P280-4+29),"")</f>
        <v/>
      </c>
      <c r="AU280" s="26">
        <f>IF(30&lt;=$Q280,INDEX('BAZA PRAC'!$D$4:$D$61,$P280-4+30),"")</f>
        <v/>
      </c>
      <c r="AV280" s="26">
        <f>IF(31&lt;=$Q280,INDEX('BAZA PRAC'!$D$4:$D$61,$P280-4+31),"")</f>
        <v/>
      </c>
      <c r="AW280" s="26">
        <f>IF(32&lt;=$Q280,INDEX('BAZA PRAC'!$D$4:$D$61,$P280-4+32),"")</f>
        <v/>
      </c>
      <c r="AX280" s="26">
        <f>IF(33&lt;=$Q280,INDEX('BAZA PRAC'!$D$4:$D$61,$P280-4+33),"")</f>
        <v/>
      </c>
      <c r="AY280" s="26">
        <f>IF(34&lt;=$Q280,INDEX('BAZA PRAC'!$D$4:$D$61,$P280-4+34),"")</f>
        <v/>
      </c>
      <c r="AZ280" s="26">
        <f>IF(35&lt;=$Q280,INDEX('BAZA PRAC'!$D$4:$D$61,$P280-4+35),"")</f>
        <v/>
      </c>
      <c r="BA280" s="26">
        <f>IF(36&lt;=$Q280,INDEX('BAZA PRAC'!$D$4:$D$61,$P280-4+36),"")</f>
        <v/>
      </c>
      <c r="BB280" s="26">
        <f>IF(37&lt;=$Q280,INDEX('BAZA PRAC'!$D$4:$D$61,$P280-4+37),"")</f>
        <v/>
      </c>
      <c r="BC280" s="26">
        <f>IF(38&lt;=$Q280,INDEX('BAZA PRAC'!$D$4:$D$61,$P280-4+38),"")</f>
        <v/>
      </c>
      <c r="BD280" s="26">
        <f>IF(39&lt;=$Q280,INDEX('BAZA PRAC'!$D$4:$D$61,$P280-4+39),"")</f>
        <v/>
      </c>
      <c r="BE280" s="26">
        <f>IF(40&lt;=$Q280,INDEX('BAZA PRAC'!$D$4:$D$61,$P280-4+40),"")</f>
        <v/>
      </c>
      <c r="BF280" s="26">
        <f>IF(41&lt;=$Q280,INDEX('BAZA PRAC'!$D$4:$D$61,$P280-4+41),"")</f>
        <v/>
      </c>
      <c r="BG280" s="26">
        <f>IF(42&lt;=$Q280,INDEX('BAZA PRAC'!$D$4:$D$61,$P280-4+42),"")</f>
        <v/>
      </c>
      <c r="BH280" s="26">
        <f>IF(43&lt;=$Q280,INDEX('BAZA PRAC'!$D$4:$D$61,$P280-4+43),"")</f>
        <v/>
      </c>
      <c r="BI280" s="26">
        <f>IF(44&lt;=$Q280,INDEX('BAZA PRAC'!$D$4:$D$61,$P280-4+44),"")</f>
        <v/>
      </c>
      <c r="BJ280" s="26">
        <f>IF(45&lt;=$Q280,INDEX('BAZA PRAC'!$D$4:$D$61,$P280-4+45),"")</f>
        <v/>
      </c>
      <c r="BK280" s="26">
        <f>IF(46&lt;=$Q280,INDEX('BAZA PRAC'!$D$4:$D$61,$P280-4+46),"")</f>
        <v/>
      </c>
      <c r="BL280" s="26">
        <f>IF(47&lt;=$Q280,INDEX('BAZA PRAC'!$D$4:$D$61,$P280-4+47),"")</f>
        <v/>
      </c>
      <c r="BM280" s="26">
        <f>IF(48&lt;=$Q280,INDEX('BAZA PRAC'!$D$4:$D$61,$P280-4+48),"")</f>
        <v/>
      </c>
      <c r="BN280" s="26">
        <f>IF(49&lt;=$Q280,INDEX('BAZA PRAC'!$D$4:$D$61,$P280-4+49),"")</f>
        <v/>
      </c>
      <c r="BO280" s="26">
        <f>IF(50&lt;=$Q280,INDEX('BAZA PRAC'!$D$4:$D$61,$P280-4+50),"")</f>
        <v/>
      </c>
      <c r="BP280" s="26">
        <f>IF(51&lt;=$Q280,INDEX('BAZA PRAC'!$D$4:$D$61,$P280-4+51),"")</f>
        <v/>
      </c>
      <c r="BQ280" s="26">
        <f>IF(52&lt;=$Q280,INDEX('BAZA PRAC'!$D$4:$D$61,$P280-4+52),"")</f>
        <v/>
      </c>
      <c r="BR280" s="26">
        <f>IF(53&lt;=$Q280,INDEX('BAZA PRAC'!$D$4:$D$61,$P280-4+53),"")</f>
        <v/>
      </c>
      <c r="BS280" s="26">
        <f>IF(54&lt;=$Q280,INDEX('BAZA PRAC'!$D$4:$D$61,$P280-4+54),"")</f>
        <v/>
      </c>
      <c r="BT280" s="26">
        <f>IF(55&lt;=$Q280,INDEX('BAZA PRAC'!$D$4:$D$61,$P280-4+55),"")</f>
        <v/>
      </c>
      <c r="BU280" s="26">
        <f>IF(56&lt;=$Q280,INDEX('BAZA PRAC'!$D$4:$D$61,$P280-4+56),"")</f>
        <v/>
      </c>
      <c r="BV280" s="26">
        <f>IF(57&lt;=$Q280,INDEX('BAZA PRAC'!$D$4:$D$61,$P280-4+57),"")</f>
        <v/>
      </c>
      <c r="BW280" s="26">
        <f>IF(58&lt;=$Q280,INDEX('BAZA PRAC'!$D$4:$D$61,$P280-4+58),"")</f>
        <v/>
      </c>
      <c r="BX280" s="20" t="n"/>
      <c r="BY280" s="20" t="n"/>
    </row>
    <row r="281">
      <c r="A281" s="19">
        <f>IF($D281="","",COUNTA($D$11:$D281))</f>
        <v/>
      </c>
      <c r="B281" s="19">
        <f>IF($BX281&lt;&gt;"",$BX281,IF($D281="","",IFERROR(INDEX('BAZA PRAC'!$A$4:$A$61,MATCH($D281,'BAZA PRAC'!$D$4:$D$61,0)),"")))</f>
        <v/>
      </c>
      <c r="C281" s="20" t="n"/>
      <c r="D281" s="21" t="n"/>
      <c r="E281" s="19">
        <f>IF($BY281&lt;&gt;"",$BY281,IF($D281="","",IFERROR(INDEX('BAZA PRAC'!$E$4:$E$61,MATCH($D281,'BAZA PRAC'!$D$4:$D$61,0)),"")))</f>
        <v/>
      </c>
      <c r="F281" s="22" t="n"/>
      <c r="G281" s="23" t="n"/>
      <c r="H281" s="23" t="n"/>
      <c r="I281" s="23" t="n"/>
      <c r="J281" s="24">
        <f>IF($D281="","",N(G281)+N(H281)+N(I281))</f>
        <v/>
      </c>
      <c r="K281" s="24">
        <f>IF($D281="","",N(F281)*J281)</f>
        <v/>
      </c>
      <c r="L281" s="25" t="n"/>
      <c r="M281" s="24">
        <f>IF($D281="","",K281*(1-N(L281)))</f>
        <v/>
      </c>
      <c r="N281" s="21" t="n"/>
      <c r="P281" s="26">
        <f>IFERROR(VLOOKUP($C281,USTAWIENIA!$E$2:$H$8,3,FALSE),4)</f>
        <v/>
      </c>
      <c r="Q281" s="26">
        <f>IFERROR(VLOOKUP($C281,USTAWIENIA!$E$2:$H$8,4,FALSE),58)</f>
        <v/>
      </c>
      <c r="R281" s="26">
        <f>IF(1&lt;=$Q281,INDEX('BAZA PRAC'!$D$4:$D$61,$P281-4+1),"")</f>
        <v/>
      </c>
      <c r="S281" s="26">
        <f>IF(2&lt;=$Q281,INDEX('BAZA PRAC'!$D$4:$D$61,$P281-4+2),"")</f>
        <v/>
      </c>
      <c r="T281" s="26">
        <f>IF(3&lt;=$Q281,INDEX('BAZA PRAC'!$D$4:$D$61,$P281-4+3),"")</f>
        <v/>
      </c>
      <c r="U281" s="26">
        <f>IF(4&lt;=$Q281,INDEX('BAZA PRAC'!$D$4:$D$61,$P281-4+4),"")</f>
        <v/>
      </c>
      <c r="V281" s="26">
        <f>IF(5&lt;=$Q281,INDEX('BAZA PRAC'!$D$4:$D$61,$P281-4+5),"")</f>
        <v/>
      </c>
      <c r="W281" s="26">
        <f>IF(6&lt;=$Q281,INDEX('BAZA PRAC'!$D$4:$D$61,$P281-4+6),"")</f>
        <v/>
      </c>
      <c r="X281" s="26">
        <f>IF(7&lt;=$Q281,INDEX('BAZA PRAC'!$D$4:$D$61,$P281-4+7),"")</f>
        <v/>
      </c>
      <c r="Y281" s="26">
        <f>IF(8&lt;=$Q281,INDEX('BAZA PRAC'!$D$4:$D$61,$P281-4+8),"")</f>
        <v/>
      </c>
      <c r="Z281" s="26">
        <f>IF(9&lt;=$Q281,INDEX('BAZA PRAC'!$D$4:$D$61,$P281-4+9),"")</f>
        <v/>
      </c>
      <c r="AA281" s="26">
        <f>IF(10&lt;=$Q281,INDEX('BAZA PRAC'!$D$4:$D$61,$P281-4+10),"")</f>
        <v/>
      </c>
      <c r="AB281" s="26">
        <f>IF(11&lt;=$Q281,INDEX('BAZA PRAC'!$D$4:$D$61,$P281-4+11),"")</f>
        <v/>
      </c>
      <c r="AC281" s="26">
        <f>IF(12&lt;=$Q281,INDEX('BAZA PRAC'!$D$4:$D$61,$P281-4+12),"")</f>
        <v/>
      </c>
      <c r="AD281" s="26">
        <f>IF(13&lt;=$Q281,INDEX('BAZA PRAC'!$D$4:$D$61,$P281-4+13),"")</f>
        <v/>
      </c>
      <c r="AE281" s="26">
        <f>IF(14&lt;=$Q281,INDEX('BAZA PRAC'!$D$4:$D$61,$P281-4+14),"")</f>
        <v/>
      </c>
      <c r="AF281" s="26">
        <f>IF(15&lt;=$Q281,INDEX('BAZA PRAC'!$D$4:$D$61,$P281-4+15),"")</f>
        <v/>
      </c>
      <c r="AG281" s="26">
        <f>IF(16&lt;=$Q281,INDEX('BAZA PRAC'!$D$4:$D$61,$P281-4+16),"")</f>
        <v/>
      </c>
      <c r="AH281" s="26">
        <f>IF(17&lt;=$Q281,INDEX('BAZA PRAC'!$D$4:$D$61,$P281-4+17),"")</f>
        <v/>
      </c>
      <c r="AI281" s="26">
        <f>IF(18&lt;=$Q281,INDEX('BAZA PRAC'!$D$4:$D$61,$P281-4+18),"")</f>
        <v/>
      </c>
      <c r="AJ281" s="26">
        <f>IF(19&lt;=$Q281,INDEX('BAZA PRAC'!$D$4:$D$61,$P281-4+19),"")</f>
        <v/>
      </c>
      <c r="AK281" s="26">
        <f>IF(20&lt;=$Q281,INDEX('BAZA PRAC'!$D$4:$D$61,$P281-4+20),"")</f>
        <v/>
      </c>
      <c r="AL281" s="26">
        <f>IF(21&lt;=$Q281,INDEX('BAZA PRAC'!$D$4:$D$61,$P281-4+21),"")</f>
        <v/>
      </c>
      <c r="AM281" s="26">
        <f>IF(22&lt;=$Q281,INDEX('BAZA PRAC'!$D$4:$D$61,$P281-4+22),"")</f>
        <v/>
      </c>
      <c r="AN281" s="26">
        <f>IF(23&lt;=$Q281,INDEX('BAZA PRAC'!$D$4:$D$61,$P281-4+23),"")</f>
        <v/>
      </c>
      <c r="AO281" s="26">
        <f>IF(24&lt;=$Q281,INDEX('BAZA PRAC'!$D$4:$D$61,$P281-4+24),"")</f>
        <v/>
      </c>
      <c r="AP281" s="26">
        <f>IF(25&lt;=$Q281,INDEX('BAZA PRAC'!$D$4:$D$61,$P281-4+25),"")</f>
        <v/>
      </c>
      <c r="AQ281" s="26">
        <f>IF(26&lt;=$Q281,INDEX('BAZA PRAC'!$D$4:$D$61,$P281-4+26),"")</f>
        <v/>
      </c>
      <c r="AR281" s="26">
        <f>IF(27&lt;=$Q281,INDEX('BAZA PRAC'!$D$4:$D$61,$P281-4+27),"")</f>
        <v/>
      </c>
      <c r="AS281" s="26">
        <f>IF(28&lt;=$Q281,INDEX('BAZA PRAC'!$D$4:$D$61,$P281-4+28),"")</f>
        <v/>
      </c>
      <c r="AT281" s="26">
        <f>IF(29&lt;=$Q281,INDEX('BAZA PRAC'!$D$4:$D$61,$P281-4+29),"")</f>
        <v/>
      </c>
      <c r="AU281" s="26">
        <f>IF(30&lt;=$Q281,INDEX('BAZA PRAC'!$D$4:$D$61,$P281-4+30),"")</f>
        <v/>
      </c>
      <c r="AV281" s="26">
        <f>IF(31&lt;=$Q281,INDEX('BAZA PRAC'!$D$4:$D$61,$P281-4+31),"")</f>
        <v/>
      </c>
      <c r="AW281" s="26">
        <f>IF(32&lt;=$Q281,INDEX('BAZA PRAC'!$D$4:$D$61,$P281-4+32),"")</f>
        <v/>
      </c>
      <c r="AX281" s="26">
        <f>IF(33&lt;=$Q281,INDEX('BAZA PRAC'!$D$4:$D$61,$P281-4+33),"")</f>
        <v/>
      </c>
      <c r="AY281" s="26">
        <f>IF(34&lt;=$Q281,INDEX('BAZA PRAC'!$D$4:$D$61,$P281-4+34),"")</f>
        <v/>
      </c>
      <c r="AZ281" s="26">
        <f>IF(35&lt;=$Q281,INDEX('BAZA PRAC'!$D$4:$D$61,$P281-4+35),"")</f>
        <v/>
      </c>
      <c r="BA281" s="26">
        <f>IF(36&lt;=$Q281,INDEX('BAZA PRAC'!$D$4:$D$61,$P281-4+36),"")</f>
        <v/>
      </c>
      <c r="BB281" s="26">
        <f>IF(37&lt;=$Q281,INDEX('BAZA PRAC'!$D$4:$D$61,$P281-4+37),"")</f>
        <v/>
      </c>
      <c r="BC281" s="26">
        <f>IF(38&lt;=$Q281,INDEX('BAZA PRAC'!$D$4:$D$61,$P281-4+38),"")</f>
        <v/>
      </c>
      <c r="BD281" s="26">
        <f>IF(39&lt;=$Q281,INDEX('BAZA PRAC'!$D$4:$D$61,$P281-4+39),"")</f>
        <v/>
      </c>
      <c r="BE281" s="26">
        <f>IF(40&lt;=$Q281,INDEX('BAZA PRAC'!$D$4:$D$61,$P281-4+40),"")</f>
        <v/>
      </c>
      <c r="BF281" s="26">
        <f>IF(41&lt;=$Q281,INDEX('BAZA PRAC'!$D$4:$D$61,$P281-4+41),"")</f>
        <v/>
      </c>
      <c r="BG281" s="26">
        <f>IF(42&lt;=$Q281,INDEX('BAZA PRAC'!$D$4:$D$61,$P281-4+42),"")</f>
        <v/>
      </c>
      <c r="BH281" s="26">
        <f>IF(43&lt;=$Q281,INDEX('BAZA PRAC'!$D$4:$D$61,$P281-4+43),"")</f>
        <v/>
      </c>
      <c r="BI281" s="26">
        <f>IF(44&lt;=$Q281,INDEX('BAZA PRAC'!$D$4:$D$61,$P281-4+44),"")</f>
        <v/>
      </c>
      <c r="BJ281" s="26">
        <f>IF(45&lt;=$Q281,INDEX('BAZA PRAC'!$D$4:$D$61,$P281-4+45),"")</f>
        <v/>
      </c>
      <c r="BK281" s="26">
        <f>IF(46&lt;=$Q281,INDEX('BAZA PRAC'!$D$4:$D$61,$P281-4+46),"")</f>
        <v/>
      </c>
      <c r="BL281" s="26">
        <f>IF(47&lt;=$Q281,INDEX('BAZA PRAC'!$D$4:$D$61,$P281-4+47),"")</f>
        <v/>
      </c>
      <c r="BM281" s="26">
        <f>IF(48&lt;=$Q281,INDEX('BAZA PRAC'!$D$4:$D$61,$P281-4+48),"")</f>
        <v/>
      </c>
      <c r="BN281" s="26">
        <f>IF(49&lt;=$Q281,INDEX('BAZA PRAC'!$D$4:$D$61,$P281-4+49),"")</f>
        <v/>
      </c>
      <c r="BO281" s="26">
        <f>IF(50&lt;=$Q281,INDEX('BAZA PRAC'!$D$4:$D$61,$P281-4+50),"")</f>
        <v/>
      </c>
      <c r="BP281" s="26">
        <f>IF(51&lt;=$Q281,INDEX('BAZA PRAC'!$D$4:$D$61,$P281-4+51),"")</f>
        <v/>
      </c>
      <c r="BQ281" s="26">
        <f>IF(52&lt;=$Q281,INDEX('BAZA PRAC'!$D$4:$D$61,$P281-4+52),"")</f>
        <v/>
      </c>
      <c r="BR281" s="26">
        <f>IF(53&lt;=$Q281,INDEX('BAZA PRAC'!$D$4:$D$61,$P281-4+53),"")</f>
        <v/>
      </c>
      <c r="BS281" s="26">
        <f>IF(54&lt;=$Q281,INDEX('BAZA PRAC'!$D$4:$D$61,$P281-4+54),"")</f>
        <v/>
      </c>
      <c r="BT281" s="26">
        <f>IF(55&lt;=$Q281,INDEX('BAZA PRAC'!$D$4:$D$61,$P281-4+55),"")</f>
        <v/>
      </c>
      <c r="BU281" s="26">
        <f>IF(56&lt;=$Q281,INDEX('BAZA PRAC'!$D$4:$D$61,$P281-4+56),"")</f>
        <v/>
      </c>
      <c r="BV281" s="26">
        <f>IF(57&lt;=$Q281,INDEX('BAZA PRAC'!$D$4:$D$61,$P281-4+57),"")</f>
        <v/>
      </c>
      <c r="BW281" s="26">
        <f>IF(58&lt;=$Q281,INDEX('BAZA PRAC'!$D$4:$D$61,$P281-4+58),"")</f>
        <v/>
      </c>
      <c r="BX281" s="20" t="n"/>
      <c r="BY281" s="20" t="n"/>
    </row>
    <row r="282">
      <c r="A282" s="27">
        <f>IF($D282="","",COUNTA($D$11:$D282))</f>
        <v/>
      </c>
      <c r="B282" s="27">
        <f>IF($BX282&lt;&gt;"",$BX282,IF($D282="","",IFERROR(INDEX('BAZA PRAC'!$A$4:$A$61,MATCH($D282,'BAZA PRAC'!$D$4:$D$61,0)),"")))</f>
        <v/>
      </c>
      <c r="C282" s="20" t="n"/>
      <c r="D282" s="21" t="n"/>
      <c r="E282" s="27">
        <f>IF($BY282&lt;&gt;"",$BY282,IF($D282="","",IFERROR(INDEX('BAZA PRAC'!$E$4:$E$61,MATCH($D282,'BAZA PRAC'!$D$4:$D$61,0)),"")))</f>
        <v/>
      </c>
      <c r="F282" s="22" t="n"/>
      <c r="G282" s="23" t="n"/>
      <c r="H282" s="23" t="n"/>
      <c r="I282" s="23" t="n"/>
      <c r="J282" s="28">
        <f>IF($D282="","",N(G282)+N(H282)+N(I282))</f>
        <v/>
      </c>
      <c r="K282" s="28">
        <f>IF($D282="","",N(F282)*J282)</f>
        <v/>
      </c>
      <c r="L282" s="25" t="n"/>
      <c r="M282" s="28">
        <f>IF($D282="","",K282*(1-N(L282)))</f>
        <v/>
      </c>
      <c r="N282" s="21" t="n"/>
      <c r="P282" s="26">
        <f>IFERROR(VLOOKUP($C282,USTAWIENIA!$E$2:$H$8,3,FALSE),4)</f>
        <v/>
      </c>
      <c r="Q282" s="26">
        <f>IFERROR(VLOOKUP($C282,USTAWIENIA!$E$2:$H$8,4,FALSE),58)</f>
        <v/>
      </c>
      <c r="R282" s="26">
        <f>IF(1&lt;=$Q282,INDEX('BAZA PRAC'!$D$4:$D$61,$P282-4+1),"")</f>
        <v/>
      </c>
      <c r="S282" s="26">
        <f>IF(2&lt;=$Q282,INDEX('BAZA PRAC'!$D$4:$D$61,$P282-4+2),"")</f>
        <v/>
      </c>
      <c r="T282" s="26">
        <f>IF(3&lt;=$Q282,INDEX('BAZA PRAC'!$D$4:$D$61,$P282-4+3),"")</f>
        <v/>
      </c>
      <c r="U282" s="26">
        <f>IF(4&lt;=$Q282,INDEX('BAZA PRAC'!$D$4:$D$61,$P282-4+4),"")</f>
        <v/>
      </c>
      <c r="V282" s="26">
        <f>IF(5&lt;=$Q282,INDEX('BAZA PRAC'!$D$4:$D$61,$P282-4+5),"")</f>
        <v/>
      </c>
      <c r="W282" s="26">
        <f>IF(6&lt;=$Q282,INDEX('BAZA PRAC'!$D$4:$D$61,$P282-4+6),"")</f>
        <v/>
      </c>
      <c r="X282" s="26">
        <f>IF(7&lt;=$Q282,INDEX('BAZA PRAC'!$D$4:$D$61,$P282-4+7),"")</f>
        <v/>
      </c>
      <c r="Y282" s="26">
        <f>IF(8&lt;=$Q282,INDEX('BAZA PRAC'!$D$4:$D$61,$P282-4+8),"")</f>
        <v/>
      </c>
      <c r="Z282" s="26">
        <f>IF(9&lt;=$Q282,INDEX('BAZA PRAC'!$D$4:$D$61,$P282-4+9),"")</f>
        <v/>
      </c>
      <c r="AA282" s="26">
        <f>IF(10&lt;=$Q282,INDEX('BAZA PRAC'!$D$4:$D$61,$P282-4+10),"")</f>
        <v/>
      </c>
      <c r="AB282" s="26">
        <f>IF(11&lt;=$Q282,INDEX('BAZA PRAC'!$D$4:$D$61,$P282-4+11),"")</f>
        <v/>
      </c>
      <c r="AC282" s="26">
        <f>IF(12&lt;=$Q282,INDEX('BAZA PRAC'!$D$4:$D$61,$P282-4+12),"")</f>
        <v/>
      </c>
      <c r="AD282" s="26">
        <f>IF(13&lt;=$Q282,INDEX('BAZA PRAC'!$D$4:$D$61,$P282-4+13),"")</f>
        <v/>
      </c>
      <c r="AE282" s="26">
        <f>IF(14&lt;=$Q282,INDEX('BAZA PRAC'!$D$4:$D$61,$P282-4+14),"")</f>
        <v/>
      </c>
      <c r="AF282" s="26">
        <f>IF(15&lt;=$Q282,INDEX('BAZA PRAC'!$D$4:$D$61,$P282-4+15),"")</f>
        <v/>
      </c>
      <c r="AG282" s="26">
        <f>IF(16&lt;=$Q282,INDEX('BAZA PRAC'!$D$4:$D$61,$P282-4+16),"")</f>
        <v/>
      </c>
      <c r="AH282" s="26">
        <f>IF(17&lt;=$Q282,INDEX('BAZA PRAC'!$D$4:$D$61,$P282-4+17),"")</f>
        <v/>
      </c>
      <c r="AI282" s="26">
        <f>IF(18&lt;=$Q282,INDEX('BAZA PRAC'!$D$4:$D$61,$P282-4+18),"")</f>
        <v/>
      </c>
      <c r="AJ282" s="26">
        <f>IF(19&lt;=$Q282,INDEX('BAZA PRAC'!$D$4:$D$61,$P282-4+19),"")</f>
        <v/>
      </c>
      <c r="AK282" s="26">
        <f>IF(20&lt;=$Q282,INDEX('BAZA PRAC'!$D$4:$D$61,$P282-4+20),"")</f>
        <v/>
      </c>
      <c r="AL282" s="26">
        <f>IF(21&lt;=$Q282,INDEX('BAZA PRAC'!$D$4:$D$61,$P282-4+21),"")</f>
        <v/>
      </c>
      <c r="AM282" s="26">
        <f>IF(22&lt;=$Q282,INDEX('BAZA PRAC'!$D$4:$D$61,$P282-4+22),"")</f>
        <v/>
      </c>
      <c r="AN282" s="26">
        <f>IF(23&lt;=$Q282,INDEX('BAZA PRAC'!$D$4:$D$61,$P282-4+23),"")</f>
        <v/>
      </c>
      <c r="AO282" s="26">
        <f>IF(24&lt;=$Q282,INDEX('BAZA PRAC'!$D$4:$D$61,$P282-4+24),"")</f>
        <v/>
      </c>
      <c r="AP282" s="26">
        <f>IF(25&lt;=$Q282,INDEX('BAZA PRAC'!$D$4:$D$61,$P282-4+25),"")</f>
        <v/>
      </c>
      <c r="AQ282" s="26">
        <f>IF(26&lt;=$Q282,INDEX('BAZA PRAC'!$D$4:$D$61,$P282-4+26),"")</f>
        <v/>
      </c>
      <c r="AR282" s="26">
        <f>IF(27&lt;=$Q282,INDEX('BAZA PRAC'!$D$4:$D$61,$P282-4+27),"")</f>
        <v/>
      </c>
      <c r="AS282" s="26">
        <f>IF(28&lt;=$Q282,INDEX('BAZA PRAC'!$D$4:$D$61,$P282-4+28),"")</f>
        <v/>
      </c>
      <c r="AT282" s="26">
        <f>IF(29&lt;=$Q282,INDEX('BAZA PRAC'!$D$4:$D$61,$P282-4+29),"")</f>
        <v/>
      </c>
      <c r="AU282" s="26">
        <f>IF(30&lt;=$Q282,INDEX('BAZA PRAC'!$D$4:$D$61,$P282-4+30),"")</f>
        <v/>
      </c>
      <c r="AV282" s="26">
        <f>IF(31&lt;=$Q282,INDEX('BAZA PRAC'!$D$4:$D$61,$P282-4+31),"")</f>
        <v/>
      </c>
      <c r="AW282" s="26">
        <f>IF(32&lt;=$Q282,INDEX('BAZA PRAC'!$D$4:$D$61,$P282-4+32),"")</f>
        <v/>
      </c>
      <c r="AX282" s="26">
        <f>IF(33&lt;=$Q282,INDEX('BAZA PRAC'!$D$4:$D$61,$P282-4+33),"")</f>
        <v/>
      </c>
      <c r="AY282" s="26">
        <f>IF(34&lt;=$Q282,INDEX('BAZA PRAC'!$D$4:$D$61,$P282-4+34),"")</f>
        <v/>
      </c>
      <c r="AZ282" s="26">
        <f>IF(35&lt;=$Q282,INDEX('BAZA PRAC'!$D$4:$D$61,$P282-4+35),"")</f>
        <v/>
      </c>
      <c r="BA282" s="26">
        <f>IF(36&lt;=$Q282,INDEX('BAZA PRAC'!$D$4:$D$61,$P282-4+36),"")</f>
        <v/>
      </c>
      <c r="BB282" s="26">
        <f>IF(37&lt;=$Q282,INDEX('BAZA PRAC'!$D$4:$D$61,$P282-4+37),"")</f>
        <v/>
      </c>
      <c r="BC282" s="26">
        <f>IF(38&lt;=$Q282,INDEX('BAZA PRAC'!$D$4:$D$61,$P282-4+38),"")</f>
        <v/>
      </c>
      <c r="BD282" s="26">
        <f>IF(39&lt;=$Q282,INDEX('BAZA PRAC'!$D$4:$D$61,$P282-4+39),"")</f>
        <v/>
      </c>
      <c r="BE282" s="26">
        <f>IF(40&lt;=$Q282,INDEX('BAZA PRAC'!$D$4:$D$61,$P282-4+40),"")</f>
        <v/>
      </c>
      <c r="BF282" s="26">
        <f>IF(41&lt;=$Q282,INDEX('BAZA PRAC'!$D$4:$D$61,$P282-4+41),"")</f>
        <v/>
      </c>
      <c r="BG282" s="26">
        <f>IF(42&lt;=$Q282,INDEX('BAZA PRAC'!$D$4:$D$61,$P282-4+42),"")</f>
        <v/>
      </c>
      <c r="BH282" s="26">
        <f>IF(43&lt;=$Q282,INDEX('BAZA PRAC'!$D$4:$D$61,$P282-4+43),"")</f>
        <v/>
      </c>
      <c r="BI282" s="26">
        <f>IF(44&lt;=$Q282,INDEX('BAZA PRAC'!$D$4:$D$61,$P282-4+44),"")</f>
        <v/>
      </c>
      <c r="BJ282" s="26">
        <f>IF(45&lt;=$Q282,INDEX('BAZA PRAC'!$D$4:$D$61,$P282-4+45),"")</f>
        <v/>
      </c>
      <c r="BK282" s="26">
        <f>IF(46&lt;=$Q282,INDEX('BAZA PRAC'!$D$4:$D$61,$P282-4+46),"")</f>
        <v/>
      </c>
      <c r="BL282" s="26">
        <f>IF(47&lt;=$Q282,INDEX('BAZA PRAC'!$D$4:$D$61,$P282-4+47),"")</f>
        <v/>
      </c>
      <c r="BM282" s="26">
        <f>IF(48&lt;=$Q282,INDEX('BAZA PRAC'!$D$4:$D$61,$P282-4+48),"")</f>
        <v/>
      </c>
      <c r="BN282" s="26">
        <f>IF(49&lt;=$Q282,INDEX('BAZA PRAC'!$D$4:$D$61,$P282-4+49),"")</f>
        <v/>
      </c>
      <c r="BO282" s="26">
        <f>IF(50&lt;=$Q282,INDEX('BAZA PRAC'!$D$4:$D$61,$P282-4+50),"")</f>
        <v/>
      </c>
      <c r="BP282" s="26">
        <f>IF(51&lt;=$Q282,INDEX('BAZA PRAC'!$D$4:$D$61,$P282-4+51),"")</f>
        <v/>
      </c>
      <c r="BQ282" s="26">
        <f>IF(52&lt;=$Q282,INDEX('BAZA PRAC'!$D$4:$D$61,$P282-4+52),"")</f>
        <v/>
      </c>
      <c r="BR282" s="26">
        <f>IF(53&lt;=$Q282,INDEX('BAZA PRAC'!$D$4:$D$61,$P282-4+53),"")</f>
        <v/>
      </c>
      <c r="BS282" s="26">
        <f>IF(54&lt;=$Q282,INDEX('BAZA PRAC'!$D$4:$D$61,$P282-4+54),"")</f>
        <v/>
      </c>
      <c r="BT282" s="26">
        <f>IF(55&lt;=$Q282,INDEX('BAZA PRAC'!$D$4:$D$61,$P282-4+55),"")</f>
        <v/>
      </c>
      <c r="BU282" s="26">
        <f>IF(56&lt;=$Q282,INDEX('BAZA PRAC'!$D$4:$D$61,$P282-4+56),"")</f>
        <v/>
      </c>
      <c r="BV282" s="26">
        <f>IF(57&lt;=$Q282,INDEX('BAZA PRAC'!$D$4:$D$61,$P282-4+57),"")</f>
        <v/>
      </c>
      <c r="BW282" s="26">
        <f>IF(58&lt;=$Q282,INDEX('BAZA PRAC'!$D$4:$D$61,$P282-4+58),"")</f>
        <v/>
      </c>
      <c r="BX282" s="20" t="n"/>
      <c r="BY282" s="20" t="n"/>
    </row>
    <row r="283">
      <c r="A283" s="19">
        <f>IF($D283="","",COUNTA($D$11:$D283))</f>
        <v/>
      </c>
      <c r="B283" s="19">
        <f>IF($BX283&lt;&gt;"",$BX283,IF($D283="","",IFERROR(INDEX('BAZA PRAC'!$A$4:$A$61,MATCH($D283,'BAZA PRAC'!$D$4:$D$61,0)),"")))</f>
        <v/>
      </c>
      <c r="C283" s="20" t="n"/>
      <c r="D283" s="21" t="n"/>
      <c r="E283" s="19">
        <f>IF($BY283&lt;&gt;"",$BY283,IF($D283="","",IFERROR(INDEX('BAZA PRAC'!$E$4:$E$61,MATCH($D283,'BAZA PRAC'!$D$4:$D$61,0)),"")))</f>
        <v/>
      </c>
      <c r="F283" s="22" t="n"/>
      <c r="G283" s="23" t="n"/>
      <c r="H283" s="23" t="n"/>
      <c r="I283" s="23" t="n"/>
      <c r="J283" s="24">
        <f>IF($D283="","",N(G283)+N(H283)+N(I283))</f>
        <v/>
      </c>
      <c r="K283" s="24">
        <f>IF($D283="","",N(F283)*J283)</f>
        <v/>
      </c>
      <c r="L283" s="25" t="n"/>
      <c r="M283" s="24">
        <f>IF($D283="","",K283*(1-N(L283)))</f>
        <v/>
      </c>
      <c r="N283" s="21" t="n"/>
      <c r="P283" s="26">
        <f>IFERROR(VLOOKUP($C283,USTAWIENIA!$E$2:$H$8,3,FALSE),4)</f>
        <v/>
      </c>
      <c r="Q283" s="26">
        <f>IFERROR(VLOOKUP($C283,USTAWIENIA!$E$2:$H$8,4,FALSE),58)</f>
        <v/>
      </c>
      <c r="R283" s="26">
        <f>IF(1&lt;=$Q283,INDEX('BAZA PRAC'!$D$4:$D$61,$P283-4+1),"")</f>
        <v/>
      </c>
      <c r="S283" s="26">
        <f>IF(2&lt;=$Q283,INDEX('BAZA PRAC'!$D$4:$D$61,$P283-4+2),"")</f>
        <v/>
      </c>
      <c r="T283" s="26">
        <f>IF(3&lt;=$Q283,INDEX('BAZA PRAC'!$D$4:$D$61,$P283-4+3),"")</f>
        <v/>
      </c>
      <c r="U283" s="26">
        <f>IF(4&lt;=$Q283,INDEX('BAZA PRAC'!$D$4:$D$61,$P283-4+4),"")</f>
        <v/>
      </c>
      <c r="V283" s="26">
        <f>IF(5&lt;=$Q283,INDEX('BAZA PRAC'!$D$4:$D$61,$P283-4+5),"")</f>
        <v/>
      </c>
      <c r="W283" s="26">
        <f>IF(6&lt;=$Q283,INDEX('BAZA PRAC'!$D$4:$D$61,$P283-4+6),"")</f>
        <v/>
      </c>
      <c r="X283" s="26">
        <f>IF(7&lt;=$Q283,INDEX('BAZA PRAC'!$D$4:$D$61,$P283-4+7),"")</f>
        <v/>
      </c>
      <c r="Y283" s="26">
        <f>IF(8&lt;=$Q283,INDEX('BAZA PRAC'!$D$4:$D$61,$P283-4+8),"")</f>
        <v/>
      </c>
      <c r="Z283" s="26">
        <f>IF(9&lt;=$Q283,INDEX('BAZA PRAC'!$D$4:$D$61,$P283-4+9),"")</f>
        <v/>
      </c>
      <c r="AA283" s="26">
        <f>IF(10&lt;=$Q283,INDEX('BAZA PRAC'!$D$4:$D$61,$P283-4+10),"")</f>
        <v/>
      </c>
      <c r="AB283" s="26">
        <f>IF(11&lt;=$Q283,INDEX('BAZA PRAC'!$D$4:$D$61,$P283-4+11),"")</f>
        <v/>
      </c>
      <c r="AC283" s="26">
        <f>IF(12&lt;=$Q283,INDEX('BAZA PRAC'!$D$4:$D$61,$P283-4+12),"")</f>
        <v/>
      </c>
      <c r="AD283" s="26">
        <f>IF(13&lt;=$Q283,INDEX('BAZA PRAC'!$D$4:$D$61,$P283-4+13),"")</f>
        <v/>
      </c>
      <c r="AE283" s="26">
        <f>IF(14&lt;=$Q283,INDEX('BAZA PRAC'!$D$4:$D$61,$P283-4+14),"")</f>
        <v/>
      </c>
      <c r="AF283" s="26">
        <f>IF(15&lt;=$Q283,INDEX('BAZA PRAC'!$D$4:$D$61,$P283-4+15),"")</f>
        <v/>
      </c>
      <c r="AG283" s="26">
        <f>IF(16&lt;=$Q283,INDEX('BAZA PRAC'!$D$4:$D$61,$P283-4+16),"")</f>
        <v/>
      </c>
      <c r="AH283" s="26">
        <f>IF(17&lt;=$Q283,INDEX('BAZA PRAC'!$D$4:$D$61,$P283-4+17),"")</f>
        <v/>
      </c>
      <c r="AI283" s="26">
        <f>IF(18&lt;=$Q283,INDEX('BAZA PRAC'!$D$4:$D$61,$P283-4+18),"")</f>
        <v/>
      </c>
      <c r="AJ283" s="26">
        <f>IF(19&lt;=$Q283,INDEX('BAZA PRAC'!$D$4:$D$61,$P283-4+19),"")</f>
        <v/>
      </c>
      <c r="AK283" s="26">
        <f>IF(20&lt;=$Q283,INDEX('BAZA PRAC'!$D$4:$D$61,$P283-4+20),"")</f>
        <v/>
      </c>
      <c r="AL283" s="26">
        <f>IF(21&lt;=$Q283,INDEX('BAZA PRAC'!$D$4:$D$61,$P283-4+21),"")</f>
        <v/>
      </c>
      <c r="AM283" s="26">
        <f>IF(22&lt;=$Q283,INDEX('BAZA PRAC'!$D$4:$D$61,$P283-4+22),"")</f>
        <v/>
      </c>
      <c r="AN283" s="26">
        <f>IF(23&lt;=$Q283,INDEX('BAZA PRAC'!$D$4:$D$61,$P283-4+23),"")</f>
        <v/>
      </c>
      <c r="AO283" s="26">
        <f>IF(24&lt;=$Q283,INDEX('BAZA PRAC'!$D$4:$D$61,$P283-4+24),"")</f>
        <v/>
      </c>
      <c r="AP283" s="26">
        <f>IF(25&lt;=$Q283,INDEX('BAZA PRAC'!$D$4:$D$61,$P283-4+25),"")</f>
        <v/>
      </c>
      <c r="AQ283" s="26">
        <f>IF(26&lt;=$Q283,INDEX('BAZA PRAC'!$D$4:$D$61,$P283-4+26),"")</f>
        <v/>
      </c>
      <c r="AR283" s="26">
        <f>IF(27&lt;=$Q283,INDEX('BAZA PRAC'!$D$4:$D$61,$P283-4+27),"")</f>
        <v/>
      </c>
      <c r="AS283" s="26">
        <f>IF(28&lt;=$Q283,INDEX('BAZA PRAC'!$D$4:$D$61,$P283-4+28),"")</f>
        <v/>
      </c>
      <c r="AT283" s="26">
        <f>IF(29&lt;=$Q283,INDEX('BAZA PRAC'!$D$4:$D$61,$P283-4+29),"")</f>
        <v/>
      </c>
      <c r="AU283" s="26">
        <f>IF(30&lt;=$Q283,INDEX('BAZA PRAC'!$D$4:$D$61,$P283-4+30),"")</f>
        <v/>
      </c>
      <c r="AV283" s="26">
        <f>IF(31&lt;=$Q283,INDEX('BAZA PRAC'!$D$4:$D$61,$P283-4+31),"")</f>
        <v/>
      </c>
      <c r="AW283" s="26">
        <f>IF(32&lt;=$Q283,INDEX('BAZA PRAC'!$D$4:$D$61,$P283-4+32),"")</f>
        <v/>
      </c>
      <c r="AX283" s="26">
        <f>IF(33&lt;=$Q283,INDEX('BAZA PRAC'!$D$4:$D$61,$P283-4+33),"")</f>
        <v/>
      </c>
      <c r="AY283" s="26">
        <f>IF(34&lt;=$Q283,INDEX('BAZA PRAC'!$D$4:$D$61,$P283-4+34),"")</f>
        <v/>
      </c>
      <c r="AZ283" s="26">
        <f>IF(35&lt;=$Q283,INDEX('BAZA PRAC'!$D$4:$D$61,$P283-4+35),"")</f>
        <v/>
      </c>
      <c r="BA283" s="26">
        <f>IF(36&lt;=$Q283,INDEX('BAZA PRAC'!$D$4:$D$61,$P283-4+36),"")</f>
        <v/>
      </c>
      <c r="BB283" s="26">
        <f>IF(37&lt;=$Q283,INDEX('BAZA PRAC'!$D$4:$D$61,$P283-4+37),"")</f>
        <v/>
      </c>
      <c r="BC283" s="26">
        <f>IF(38&lt;=$Q283,INDEX('BAZA PRAC'!$D$4:$D$61,$P283-4+38),"")</f>
        <v/>
      </c>
      <c r="BD283" s="26">
        <f>IF(39&lt;=$Q283,INDEX('BAZA PRAC'!$D$4:$D$61,$P283-4+39),"")</f>
        <v/>
      </c>
      <c r="BE283" s="26">
        <f>IF(40&lt;=$Q283,INDEX('BAZA PRAC'!$D$4:$D$61,$P283-4+40),"")</f>
        <v/>
      </c>
      <c r="BF283" s="26">
        <f>IF(41&lt;=$Q283,INDEX('BAZA PRAC'!$D$4:$D$61,$P283-4+41),"")</f>
        <v/>
      </c>
      <c r="BG283" s="26">
        <f>IF(42&lt;=$Q283,INDEX('BAZA PRAC'!$D$4:$D$61,$P283-4+42),"")</f>
        <v/>
      </c>
      <c r="BH283" s="26">
        <f>IF(43&lt;=$Q283,INDEX('BAZA PRAC'!$D$4:$D$61,$P283-4+43),"")</f>
        <v/>
      </c>
      <c r="BI283" s="26">
        <f>IF(44&lt;=$Q283,INDEX('BAZA PRAC'!$D$4:$D$61,$P283-4+44),"")</f>
        <v/>
      </c>
      <c r="BJ283" s="26">
        <f>IF(45&lt;=$Q283,INDEX('BAZA PRAC'!$D$4:$D$61,$P283-4+45),"")</f>
        <v/>
      </c>
      <c r="BK283" s="26">
        <f>IF(46&lt;=$Q283,INDEX('BAZA PRAC'!$D$4:$D$61,$P283-4+46),"")</f>
        <v/>
      </c>
      <c r="BL283" s="26">
        <f>IF(47&lt;=$Q283,INDEX('BAZA PRAC'!$D$4:$D$61,$P283-4+47),"")</f>
        <v/>
      </c>
      <c r="BM283" s="26">
        <f>IF(48&lt;=$Q283,INDEX('BAZA PRAC'!$D$4:$D$61,$P283-4+48),"")</f>
        <v/>
      </c>
      <c r="BN283" s="26">
        <f>IF(49&lt;=$Q283,INDEX('BAZA PRAC'!$D$4:$D$61,$P283-4+49),"")</f>
        <v/>
      </c>
      <c r="BO283" s="26">
        <f>IF(50&lt;=$Q283,INDEX('BAZA PRAC'!$D$4:$D$61,$P283-4+50),"")</f>
        <v/>
      </c>
      <c r="BP283" s="26">
        <f>IF(51&lt;=$Q283,INDEX('BAZA PRAC'!$D$4:$D$61,$P283-4+51),"")</f>
        <v/>
      </c>
      <c r="BQ283" s="26">
        <f>IF(52&lt;=$Q283,INDEX('BAZA PRAC'!$D$4:$D$61,$P283-4+52),"")</f>
        <v/>
      </c>
      <c r="BR283" s="26">
        <f>IF(53&lt;=$Q283,INDEX('BAZA PRAC'!$D$4:$D$61,$P283-4+53),"")</f>
        <v/>
      </c>
      <c r="BS283" s="26">
        <f>IF(54&lt;=$Q283,INDEX('BAZA PRAC'!$D$4:$D$61,$P283-4+54),"")</f>
        <v/>
      </c>
      <c r="BT283" s="26">
        <f>IF(55&lt;=$Q283,INDEX('BAZA PRAC'!$D$4:$D$61,$P283-4+55),"")</f>
        <v/>
      </c>
      <c r="BU283" s="26">
        <f>IF(56&lt;=$Q283,INDEX('BAZA PRAC'!$D$4:$D$61,$P283-4+56),"")</f>
        <v/>
      </c>
      <c r="BV283" s="26">
        <f>IF(57&lt;=$Q283,INDEX('BAZA PRAC'!$D$4:$D$61,$P283-4+57),"")</f>
        <v/>
      </c>
      <c r="BW283" s="26">
        <f>IF(58&lt;=$Q283,INDEX('BAZA PRAC'!$D$4:$D$61,$P283-4+58),"")</f>
        <v/>
      </c>
      <c r="BX283" s="20" t="n"/>
      <c r="BY283" s="20" t="n"/>
    </row>
    <row r="284">
      <c r="A284" s="27">
        <f>IF($D284="","",COUNTA($D$11:$D284))</f>
        <v/>
      </c>
      <c r="B284" s="27">
        <f>IF($BX284&lt;&gt;"",$BX284,IF($D284="","",IFERROR(INDEX('BAZA PRAC'!$A$4:$A$61,MATCH($D284,'BAZA PRAC'!$D$4:$D$61,0)),"")))</f>
        <v/>
      </c>
      <c r="C284" s="20" t="n"/>
      <c r="D284" s="21" t="n"/>
      <c r="E284" s="27">
        <f>IF($BY284&lt;&gt;"",$BY284,IF($D284="","",IFERROR(INDEX('BAZA PRAC'!$E$4:$E$61,MATCH($D284,'BAZA PRAC'!$D$4:$D$61,0)),"")))</f>
        <v/>
      </c>
      <c r="F284" s="22" t="n"/>
      <c r="G284" s="23" t="n"/>
      <c r="H284" s="23" t="n"/>
      <c r="I284" s="23" t="n"/>
      <c r="J284" s="28">
        <f>IF($D284="","",N(G284)+N(H284)+N(I284))</f>
        <v/>
      </c>
      <c r="K284" s="28">
        <f>IF($D284="","",N(F284)*J284)</f>
        <v/>
      </c>
      <c r="L284" s="25" t="n"/>
      <c r="M284" s="28">
        <f>IF($D284="","",K284*(1-N(L284)))</f>
        <v/>
      </c>
      <c r="N284" s="21" t="n"/>
      <c r="P284" s="26">
        <f>IFERROR(VLOOKUP($C284,USTAWIENIA!$E$2:$H$8,3,FALSE),4)</f>
        <v/>
      </c>
      <c r="Q284" s="26">
        <f>IFERROR(VLOOKUP($C284,USTAWIENIA!$E$2:$H$8,4,FALSE),58)</f>
        <v/>
      </c>
      <c r="R284" s="26">
        <f>IF(1&lt;=$Q284,INDEX('BAZA PRAC'!$D$4:$D$61,$P284-4+1),"")</f>
        <v/>
      </c>
      <c r="S284" s="26">
        <f>IF(2&lt;=$Q284,INDEX('BAZA PRAC'!$D$4:$D$61,$P284-4+2),"")</f>
        <v/>
      </c>
      <c r="T284" s="26">
        <f>IF(3&lt;=$Q284,INDEX('BAZA PRAC'!$D$4:$D$61,$P284-4+3),"")</f>
        <v/>
      </c>
      <c r="U284" s="26">
        <f>IF(4&lt;=$Q284,INDEX('BAZA PRAC'!$D$4:$D$61,$P284-4+4),"")</f>
        <v/>
      </c>
      <c r="V284" s="26">
        <f>IF(5&lt;=$Q284,INDEX('BAZA PRAC'!$D$4:$D$61,$P284-4+5),"")</f>
        <v/>
      </c>
      <c r="W284" s="26">
        <f>IF(6&lt;=$Q284,INDEX('BAZA PRAC'!$D$4:$D$61,$P284-4+6),"")</f>
        <v/>
      </c>
      <c r="X284" s="26">
        <f>IF(7&lt;=$Q284,INDEX('BAZA PRAC'!$D$4:$D$61,$P284-4+7),"")</f>
        <v/>
      </c>
      <c r="Y284" s="26">
        <f>IF(8&lt;=$Q284,INDEX('BAZA PRAC'!$D$4:$D$61,$P284-4+8),"")</f>
        <v/>
      </c>
      <c r="Z284" s="26">
        <f>IF(9&lt;=$Q284,INDEX('BAZA PRAC'!$D$4:$D$61,$P284-4+9),"")</f>
        <v/>
      </c>
      <c r="AA284" s="26">
        <f>IF(10&lt;=$Q284,INDEX('BAZA PRAC'!$D$4:$D$61,$P284-4+10),"")</f>
        <v/>
      </c>
      <c r="AB284" s="26">
        <f>IF(11&lt;=$Q284,INDEX('BAZA PRAC'!$D$4:$D$61,$P284-4+11),"")</f>
        <v/>
      </c>
      <c r="AC284" s="26">
        <f>IF(12&lt;=$Q284,INDEX('BAZA PRAC'!$D$4:$D$61,$P284-4+12),"")</f>
        <v/>
      </c>
      <c r="AD284" s="26">
        <f>IF(13&lt;=$Q284,INDEX('BAZA PRAC'!$D$4:$D$61,$P284-4+13),"")</f>
        <v/>
      </c>
      <c r="AE284" s="26">
        <f>IF(14&lt;=$Q284,INDEX('BAZA PRAC'!$D$4:$D$61,$P284-4+14),"")</f>
        <v/>
      </c>
      <c r="AF284" s="26">
        <f>IF(15&lt;=$Q284,INDEX('BAZA PRAC'!$D$4:$D$61,$P284-4+15),"")</f>
        <v/>
      </c>
      <c r="AG284" s="26">
        <f>IF(16&lt;=$Q284,INDEX('BAZA PRAC'!$D$4:$D$61,$P284-4+16),"")</f>
        <v/>
      </c>
      <c r="AH284" s="26">
        <f>IF(17&lt;=$Q284,INDEX('BAZA PRAC'!$D$4:$D$61,$P284-4+17),"")</f>
        <v/>
      </c>
      <c r="AI284" s="26">
        <f>IF(18&lt;=$Q284,INDEX('BAZA PRAC'!$D$4:$D$61,$P284-4+18),"")</f>
        <v/>
      </c>
      <c r="AJ284" s="26">
        <f>IF(19&lt;=$Q284,INDEX('BAZA PRAC'!$D$4:$D$61,$P284-4+19),"")</f>
        <v/>
      </c>
      <c r="AK284" s="26">
        <f>IF(20&lt;=$Q284,INDEX('BAZA PRAC'!$D$4:$D$61,$P284-4+20),"")</f>
        <v/>
      </c>
      <c r="AL284" s="26">
        <f>IF(21&lt;=$Q284,INDEX('BAZA PRAC'!$D$4:$D$61,$P284-4+21),"")</f>
        <v/>
      </c>
      <c r="AM284" s="26">
        <f>IF(22&lt;=$Q284,INDEX('BAZA PRAC'!$D$4:$D$61,$P284-4+22),"")</f>
        <v/>
      </c>
      <c r="AN284" s="26">
        <f>IF(23&lt;=$Q284,INDEX('BAZA PRAC'!$D$4:$D$61,$P284-4+23),"")</f>
        <v/>
      </c>
      <c r="AO284" s="26">
        <f>IF(24&lt;=$Q284,INDEX('BAZA PRAC'!$D$4:$D$61,$P284-4+24),"")</f>
        <v/>
      </c>
      <c r="AP284" s="26">
        <f>IF(25&lt;=$Q284,INDEX('BAZA PRAC'!$D$4:$D$61,$P284-4+25),"")</f>
        <v/>
      </c>
      <c r="AQ284" s="26">
        <f>IF(26&lt;=$Q284,INDEX('BAZA PRAC'!$D$4:$D$61,$P284-4+26),"")</f>
        <v/>
      </c>
      <c r="AR284" s="26">
        <f>IF(27&lt;=$Q284,INDEX('BAZA PRAC'!$D$4:$D$61,$P284-4+27),"")</f>
        <v/>
      </c>
      <c r="AS284" s="26">
        <f>IF(28&lt;=$Q284,INDEX('BAZA PRAC'!$D$4:$D$61,$P284-4+28),"")</f>
        <v/>
      </c>
      <c r="AT284" s="26">
        <f>IF(29&lt;=$Q284,INDEX('BAZA PRAC'!$D$4:$D$61,$P284-4+29),"")</f>
        <v/>
      </c>
      <c r="AU284" s="26">
        <f>IF(30&lt;=$Q284,INDEX('BAZA PRAC'!$D$4:$D$61,$P284-4+30),"")</f>
        <v/>
      </c>
      <c r="AV284" s="26">
        <f>IF(31&lt;=$Q284,INDEX('BAZA PRAC'!$D$4:$D$61,$P284-4+31),"")</f>
        <v/>
      </c>
      <c r="AW284" s="26">
        <f>IF(32&lt;=$Q284,INDEX('BAZA PRAC'!$D$4:$D$61,$P284-4+32),"")</f>
        <v/>
      </c>
      <c r="AX284" s="26">
        <f>IF(33&lt;=$Q284,INDEX('BAZA PRAC'!$D$4:$D$61,$P284-4+33),"")</f>
        <v/>
      </c>
      <c r="AY284" s="26">
        <f>IF(34&lt;=$Q284,INDEX('BAZA PRAC'!$D$4:$D$61,$P284-4+34),"")</f>
        <v/>
      </c>
      <c r="AZ284" s="26">
        <f>IF(35&lt;=$Q284,INDEX('BAZA PRAC'!$D$4:$D$61,$P284-4+35),"")</f>
        <v/>
      </c>
      <c r="BA284" s="26">
        <f>IF(36&lt;=$Q284,INDEX('BAZA PRAC'!$D$4:$D$61,$P284-4+36),"")</f>
        <v/>
      </c>
      <c r="BB284" s="26">
        <f>IF(37&lt;=$Q284,INDEX('BAZA PRAC'!$D$4:$D$61,$P284-4+37),"")</f>
        <v/>
      </c>
      <c r="BC284" s="26">
        <f>IF(38&lt;=$Q284,INDEX('BAZA PRAC'!$D$4:$D$61,$P284-4+38),"")</f>
        <v/>
      </c>
      <c r="BD284" s="26">
        <f>IF(39&lt;=$Q284,INDEX('BAZA PRAC'!$D$4:$D$61,$P284-4+39),"")</f>
        <v/>
      </c>
      <c r="BE284" s="26">
        <f>IF(40&lt;=$Q284,INDEX('BAZA PRAC'!$D$4:$D$61,$P284-4+40),"")</f>
        <v/>
      </c>
      <c r="BF284" s="26">
        <f>IF(41&lt;=$Q284,INDEX('BAZA PRAC'!$D$4:$D$61,$P284-4+41),"")</f>
        <v/>
      </c>
      <c r="BG284" s="26">
        <f>IF(42&lt;=$Q284,INDEX('BAZA PRAC'!$D$4:$D$61,$P284-4+42),"")</f>
        <v/>
      </c>
      <c r="BH284" s="26">
        <f>IF(43&lt;=$Q284,INDEX('BAZA PRAC'!$D$4:$D$61,$P284-4+43),"")</f>
        <v/>
      </c>
      <c r="BI284" s="26">
        <f>IF(44&lt;=$Q284,INDEX('BAZA PRAC'!$D$4:$D$61,$P284-4+44),"")</f>
        <v/>
      </c>
      <c r="BJ284" s="26">
        <f>IF(45&lt;=$Q284,INDEX('BAZA PRAC'!$D$4:$D$61,$P284-4+45),"")</f>
        <v/>
      </c>
      <c r="BK284" s="26">
        <f>IF(46&lt;=$Q284,INDEX('BAZA PRAC'!$D$4:$D$61,$P284-4+46),"")</f>
        <v/>
      </c>
      <c r="BL284" s="26">
        <f>IF(47&lt;=$Q284,INDEX('BAZA PRAC'!$D$4:$D$61,$P284-4+47),"")</f>
        <v/>
      </c>
      <c r="BM284" s="26">
        <f>IF(48&lt;=$Q284,INDEX('BAZA PRAC'!$D$4:$D$61,$P284-4+48),"")</f>
        <v/>
      </c>
      <c r="BN284" s="26">
        <f>IF(49&lt;=$Q284,INDEX('BAZA PRAC'!$D$4:$D$61,$P284-4+49),"")</f>
        <v/>
      </c>
      <c r="BO284" s="26">
        <f>IF(50&lt;=$Q284,INDEX('BAZA PRAC'!$D$4:$D$61,$P284-4+50),"")</f>
        <v/>
      </c>
      <c r="BP284" s="26">
        <f>IF(51&lt;=$Q284,INDEX('BAZA PRAC'!$D$4:$D$61,$P284-4+51),"")</f>
        <v/>
      </c>
      <c r="BQ284" s="26">
        <f>IF(52&lt;=$Q284,INDEX('BAZA PRAC'!$D$4:$D$61,$P284-4+52),"")</f>
        <v/>
      </c>
      <c r="BR284" s="26">
        <f>IF(53&lt;=$Q284,INDEX('BAZA PRAC'!$D$4:$D$61,$P284-4+53),"")</f>
        <v/>
      </c>
      <c r="BS284" s="26">
        <f>IF(54&lt;=$Q284,INDEX('BAZA PRAC'!$D$4:$D$61,$P284-4+54),"")</f>
        <v/>
      </c>
      <c r="BT284" s="26">
        <f>IF(55&lt;=$Q284,INDEX('BAZA PRAC'!$D$4:$D$61,$P284-4+55),"")</f>
        <v/>
      </c>
      <c r="BU284" s="26">
        <f>IF(56&lt;=$Q284,INDEX('BAZA PRAC'!$D$4:$D$61,$P284-4+56),"")</f>
        <v/>
      </c>
      <c r="BV284" s="26">
        <f>IF(57&lt;=$Q284,INDEX('BAZA PRAC'!$D$4:$D$61,$P284-4+57),"")</f>
        <v/>
      </c>
      <c r="BW284" s="26">
        <f>IF(58&lt;=$Q284,INDEX('BAZA PRAC'!$D$4:$D$61,$P284-4+58),"")</f>
        <v/>
      </c>
      <c r="BX284" s="20" t="n"/>
      <c r="BY284" s="20" t="n"/>
    </row>
    <row r="285">
      <c r="A285" s="19">
        <f>IF($D285="","",COUNTA($D$11:$D285))</f>
        <v/>
      </c>
      <c r="B285" s="19">
        <f>IF($BX285&lt;&gt;"",$BX285,IF($D285="","",IFERROR(INDEX('BAZA PRAC'!$A$4:$A$61,MATCH($D285,'BAZA PRAC'!$D$4:$D$61,0)),"")))</f>
        <v/>
      </c>
      <c r="C285" s="20" t="n"/>
      <c r="D285" s="21" t="n"/>
      <c r="E285" s="19">
        <f>IF($BY285&lt;&gt;"",$BY285,IF($D285="","",IFERROR(INDEX('BAZA PRAC'!$E$4:$E$61,MATCH($D285,'BAZA PRAC'!$D$4:$D$61,0)),"")))</f>
        <v/>
      </c>
      <c r="F285" s="22" t="n"/>
      <c r="G285" s="23" t="n"/>
      <c r="H285" s="23" t="n"/>
      <c r="I285" s="23" t="n"/>
      <c r="J285" s="24">
        <f>IF($D285="","",N(G285)+N(H285)+N(I285))</f>
        <v/>
      </c>
      <c r="K285" s="24">
        <f>IF($D285="","",N(F285)*J285)</f>
        <v/>
      </c>
      <c r="L285" s="25" t="n"/>
      <c r="M285" s="24">
        <f>IF($D285="","",K285*(1-N(L285)))</f>
        <v/>
      </c>
      <c r="N285" s="21" t="n"/>
      <c r="P285" s="26">
        <f>IFERROR(VLOOKUP($C285,USTAWIENIA!$E$2:$H$8,3,FALSE),4)</f>
        <v/>
      </c>
      <c r="Q285" s="26">
        <f>IFERROR(VLOOKUP($C285,USTAWIENIA!$E$2:$H$8,4,FALSE),58)</f>
        <v/>
      </c>
      <c r="R285" s="26">
        <f>IF(1&lt;=$Q285,INDEX('BAZA PRAC'!$D$4:$D$61,$P285-4+1),"")</f>
        <v/>
      </c>
      <c r="S285" s="26">
        <f>IF(2&lt;=$Q285,INDEX('BAZA PRAC'!$D$4:$D$61,$P285-4+2),"")</f>
        <v/>
      </c>
      <c r="T285" s="26">
        <f>IF(3&lt;=$Q285,INDEX('BAZA PRAC'!$D$4:$D$61,$P285-4+3),"")</f>
        <v/>
      </c>
      <c r="U285" s="26">
        <f>IF(4&lt;=$Q285,INDEX('BAZA PRAC'!$D$4:$D$61,$P285-4+4),"")</f>
        <v/>
      </c>
      <c r="V285" s="26">
        <f>IF(5&lt;=$Q285,INDEX('BAZA PRAC'!$D$4:$D$61,$P285-4+5),"")</f>
        <v/>
      </c>
      <c r="W285" s="26">
        <f>IF(6&lt;=$Q285,INDEX('BAZA PRAC'!$D$4:$D$61,$P285-4+6),"")</f>
        <v/>
      </c>
      <c r="X285" s="26">
        <f>IF(7&lt;=$Q285,INDEX('BAZA PRAC'!$D$4:$D$61,$P285-4+7),"")</f>
        <v/>
      </c>
      <c r="Y285" s="26">
        <f>IF(8&lt;=$Q285,INDEX('BAZA PRAC'!$D$4:$D$61,$P285-4+8),"")</f>
        <v/>
      </c>
      <c r="Z285" s="26">
        <f>IF(9&lt;=$Q285,INDEX('BAZA PRAC'!$D$4:$D$61,$P285-4+9),"")</f>
        <v/>
      </c>
      <c r="AA285" s="26">
        <f>IF(10&lt;=$Q285,INDEX('BAZA PRAC'!$D$4:$D$61,$P285-4+10),"")</f>
        <v/>
      </c>
      <c r="AB285" s="26">
        <f>IF(11&lt;=$Q285,INDEX('BAZA PRAC'!$D$4:$D$61,$P285-4+11),"")</f>
        <v/>
      </c>
      <c r="AC285" s="26">
        <f>IF(12&lt;=$Q285,INDEX('BAZA PRAC'!$D$4:$D$61,$P285-4+12),"")</f>
        <v/>
      </c>
      <c r="AD285" s="26">
        <f>IF(13&lt;=$Q285,INDEX('BAZA PRAC'!$D$4:$D$61,$P285-4+13),"")</f>
        <v/>
      </c>
      <c r="AE285" s="26">
        <f>IF(14&lt;=$Q285,INDEX('BAZA PRAC'!$D$4:$D$61,$P285-4+14),"")</f>
        <v/>
      </c>
      <c r="AF285" s="26">
        <f>IF(15&lt;=$Q285,INDEX('BAZA PRAC'!$D$4:$D$61,$P285-4+15),"")</f>
        <v/>
      </c>
      <c r="AG285" s="26">
        <f>IF(16&lt;=$Q285,INDEX('BAZA PRAC'!$D$4:$D$61,$P285-4+16),"")</f>
        <v/>
      </c>
      <c r="AH285" s="26">
        <f>IF(17&lt;=$Q285,INDEX('BAZA PRAC'!$D$4:$D$61,$P285-4+17),"")</f>
        <v/>
      </c>
      <c r="AI285" s="26">
        <f>IF(18&lt;=$Q285,INDEX('BAZA PRAC'!$D$4:$D$61,$P285-4+18),"")</f>
        <v/>
      </c>
      <c r="AJ285" s="26">
        <f>IF(19&lt;=$Q285,INDEX('BAZA PRAC'!$D$4:$D$61,$P285-4+19),"")</f>
        <v/>
      </c>
      <c r="AK285" s="26">
        <f>IF(20&lt;=$Q285,INDEX('BAZA PRAC'!$D$4:$D$61,$P285-4+20),"")</f>
        <v/>
      </c>
      <c r="AL285" s="26">
        <f>IF(21&lt;=$Q285,INDEX('BAZA PRAC'!$D$4:$D$61,$P285-4+21),"")</f>
        <v/>
      </c>
      <c r="AM285" s="26">
        <f>IF(22&lt;=$Q285,INDEX('BAZA PRAC'!$D$4:$D$61,$P285-4+22),"")</f>
        <v/>
      </c>
      <c r="AN285" s="26">
        <f>IF(23&lt;=$Q285,INDEX('BAZA PRAC'!$D$4:$D$61,$P285-4+23),"")</f>
        <v/>
      </c>
      <c r="AO285" s="26">
        <f>IF(24&lt;=$Q285,INDEX('BAZA PRAC'!$D$4:$D$61,$P285-4+24),"")</f>
        <v/>
      </c>
      <c r="AP285" s="26">
        <f>IF(25&lt;=$Q285,INDEX('BAZA PRAC'!$D$4:$D$61,$P285-4+25),"")</f>
        <v/>
      </c>
      <c r="AQ285" s="26">
        <f>IF(26&lt;=$Q285,INDEX('BAZA PRAC'!$D$4:$D$61,$P285-4+26),"")</f>
        <v/>
      </c>
      <c r="AR285" s="26">
        <f>IF(27&lt;=$Q285,INDEX('BAZA PRAC'!$D$4:$D$61,$P285-4+27),"")</f>
        <v/>
      </c>
      <c r="AS285" s="26">
        <f>IF(28&lt;=$Q285,INDEX('BAZA PRAC'!$D$4:$D$61,$P285-4+28),"")</f>
        <v/>
      </c>
      <c r="AT285" s="26">
        <f>IF(29&lt;=$Q285,INDEX('BAZA PRAC'!$D$4:$D$61,$P285-4+29),"")</f>
        <v/>
      </c>
      <c r="AU285" s="26">
        <f>IF(30&lt;=$Q285,INDEX('BAZA PRAC'!$D$4:$D$61,$P285-4+30),"")</f>
        <v/>
      </c>
      <c r="AV285" s="26">
        <f>IF(31&lt;=$Q285,INDEX('BAZA PRAC'!$D$4:$D$61,$P285-4+31),"")</f>
        <v/>
      </c>
      <c r="AW285" s="26">
        <f>IF(32&lt;=$Q285,INDEX('BAZA PRAC'!$D$4:$D$61,$P285-4+32),"")</f>
        <v/>
      </c>
      <c r="AX285" s="26">
        <f>IF(33&lt;=$Q285,INDEX('BAZA PRAC'!$D$4:$D$61,$P285-4+33),"")</f>
        <v/>
      </c>
      <c r="AY285" s="26">
        <f>IF(34&lt;=$Q285,INDEX('BAZA PRAC'!$D$4:$D$61,$P285-4+34),"")</f>
        <v/>
      </c>
      <c r="AZ285" s="26">
        <f>IF(35&lt;=$Q285,INDEX('BAZA PRAC'!$D$4:$D$61,$P285-4+35),"")</f>
        <v/>
      </c>
      <c r="BA285" s="26">
        <f>IF(36&lt;=$Q285,INDEX('BAZA PRAC'!$D$4:$D$61,$P285-4+36),"")</f>
        <v/>
      </c>
      <c r="BB285" s="26">
        <f>IF(37&lt;=$Q285,INDEX('BAZA PRAC'!$D$4:$D$61,$P285-4+37),"")</f>
        <v/>
      </c>
      <c r="BC285" s="26">
        <f>IF(38&lt;=$Q285,INDEX('BAZA PRAC'!$D$4:$D$61,$P285-4+38),"")</f>
        <v/>
      </c>
      <c r="BD285" s="26">
        <f>IF(39&lt;=$Q285,INDEX('BAZA PRAC'!$D$4:$D$61,$P285-4+39),"")</f>
        <v/>
      </c>
      <c r="BE285" s="26">
        <f>IF(40&lt;=$Q285,INDEX('BAZA PRAC'!$D$4:$D$61,$P285-4+40),"")</f>
        <v/>
      </c>
      <c r="BF285" s="26">
        <f>IF(41&lt;=$Q285,INDEX('BAZA PRAC'!$D$4:$D$61,$P285-4+41),"")</f>
        <v/>
      </c>
      <c r="BG285" s="26">
        <f>IF(42&lt;=$Q285,INDEX('BAZA PRAC'!$D$4:$D$61,$P285-4+42),"")</f>
        <v/>
      </c>
      <c r="BH285" s="26">
        <f>IF(43&lt;=$Q285,INDEX('BAZA PRAC'!$D$4:$D$61,$P285-4+43),"")</f>
        <v/>
      </c>
      <c r="BI285" s="26">
        <f>IF(44&lt;=$Q285,INDEX('BAZA PRAC'!$D$4:$D$61,$P285-4+44),"")</f>
        <v/>
      </c>
      <c r="BJ285" s="26">
        <f>IF(45&lt;=$Q285,INDEX('BAZA PRAC'!$D$4:$D$61,$P285-4+45),"")</f>
        <v/>
      </c>
      <c r="BK285" s="26">
        <f>IF(46&lt;=$Q285,INDEX('BAZA PRAC'!$D$4:$D$61,$P285-4+46),"")</f>
        <v/>
      </c>
      <c r="BL285" s="26">
        <f>IF(47&lt;=$Q285,INDEX('BAZA PRAC'!$D$4:$D$61,$P285-4+47),"")</f>
        <v/>
      </c>
      <c r="BM285" s="26">
        <f>IF(48&lt;=$Q285,INDEX('BAZA PRAC'!$D$4:$D$61,$P285-4+48),"")</f>
        <v/>
      </c>
      <c r="BN285" s="26">
        <f>IF(49&lt;=$Q285,INDEX('BAZA PRAC'!$D$4:$D$61,$P285-4+49),"")</f>
        <v/>
      </c>
      <c r="BO285" s="26">
        <f>IF(50&lt;=$Q285,INDEX('BAZA PRAC'!$D$4:$D$61,$P285-4+50),"")</f>
        <v/>
      </c>
      <c r="BP285" s="26">
        <f>IF(51&lt;=$Q285,INDEX('BAZA PRAC'!$D$4:$D$61,$P285-4+51),"")</f>
        <v/>
      </c>
      <c r="BQ285" s="26">
        <f>IF(52&lt;=$Q285,INDEX('BAZA PRAC'!$D$4:$D$61,$P285-4+52),"")</f>
        <v/>
      </c>
      <c r="BR285" s="26">
        <f>IF(53&lt;=$Q285,INDEX('BAZA PRAC'!$D$4:$D$61,$P285-4+53),"")</f>
        <v/>
      </c>
      <c r="BS285" s="26">
        <f>IF(54&lt;=$Q285,INDEX('BAZA PRAC'!$D$4:$D$61,$P285-4+54),"")</f>
        <v/>
      </c>
      <c r="BT285" s="26">
        <f>IF(55&lt;=$Q285,INDEX('BAZA PRAC'!$D$4:$D$61,$P285-4+55),"")</f>
        <v/>
      </c>
      <c r="BU285" s="26">
        <f>IF(56&lt;=$Q285,INDEX('BAZA PRAC'!$D$4:$D$61,$P285-4+56),"")</f>
        <v/>
      </c>
      <c r="BV285" s="26">
        <f>IF(57&lt;=$Q285,INDEX('BAZA PRAC'!$D$4:$D$61,$P285-4+57),"")</f>
        <v/>
      </c>
      <c r="BW285" s="26">
        <f>IF(58&lt;=$Q285,INDEX('BAZA PRAC'!$D$4:$D$61,$P285-4+58),"")</f>
        <v/>
      </c>
      <c r="BX285" s="20" t="n"/>
      <c r="BY285" s="20" t="n"/>
    </row>
    <row r="286">
      <c r="A286" s="27">
        <f>IF($D286="","",COUNTA($D$11:$D286))</f>
        <v/>
      </c>
      <c r="B286" s="27">
        <f>IF($BX286&lt;&gt;"",$BX286,IF($D286="","",IFERROR(INDEX('BAZA PRAC'!$A$4:$A$61,MATCH($D286,'BAZA PRAC'!$D$4:$D$61,0)),"")))</f>
        <v/>
      </c>
      <c r="C286" s="20" t="n"/>
      <c r="D286" s="21" t="n"/>
      <c r="E286" s="27">
        <f>IF($BY286&lt;&gt;"",$BY286,IF($D286="","",IFERROR(INDEX('BAZA PRAC'!$E$4:$E$61,MATCH($D286,'BAZA PRAC'!$D$4:$D$61,0)),"")))</f>
        <v/>
      </c>
      <c r="F286" s="22" t="n"/>
      <c r="G286" s="23" t="n"/>
      <c r="H286" s="23" t="n"/>
      <c r="I286" s="23" t="n"/>
      <c r="J286" s="28">
        <f>IF($D286="","",N(G286)+N(H286)+N(I286))</f>
        <v/>
      </c>
      <c r="K286" s="28">
        <f>IF($D286="","",N(F286)*J286)</f>
        <v/>
      </c>
      <c r="L286" s="25" t="n"/>
      <c r="M286" s="28">
        <f>IF($D286="","",K286*(1-N(L286)))</f>
        <v/>
      </c>
      <c r="N286" s="21" t="n"/>
      <c r="P286" s="26">
        <f>IFERROR(VLOOKUP($C286,USTAWIENIA!$E$2:$H$8,3,FALSE),4)</f>
        <v/>
      </c>
      <c r="Q286" s="26">
        <f>IFERROR(VLOOKUP($C286,USTAWIENIA!$E$2:$H$8,4,FALSE),58)</f>
        <v/>
      </c>
      <c r="R286" s="26">
        <f>IF(1&lt;=$Q286,INDEX('BAZA PRAC'!$D$4:$D$61,$P286-4+1),"")</f>
        <v/>
      </c>
      <c r="S286" s="26">
        <f>IF(2&lt;=$Q286,INDEX('BAZA PRAC'!$D$4:$D$61,$P286-4+2),"")</f>
        <v/>
      </c>
      <c r="T286" s="26">
        <f>IF(3&lt;=$Q286,INDEX('BAZA PRAC'!$D$4:$D$61,$P286-4+3),"")</f>
        <v/>
      </c>
      <c r="U286" s="26">
        <f>IF(4&lt;=$Q286,INDEX('BAZA PRAC'!$D$4:$D$61,$P286-4+4),"")</f>
        <v/>
      </c>
      <c r="V286" s="26">
        <f>IF(5&lt;=$Q286,INDEX('BAZA PRAC'!$D$4:$D$61,$P286-4+5),"")</f>
        <v/>
      </c>
      <c r="W286" s="26">
        <f>IF(6&lt;=$Q286,INDEX('BAZA PRAC'!$D$4:$D$61,$P286-4+6),"")</f>
        <v/>
      </c>
      <c r="X286" s="26">
        <f>IF(7&lt;=$Q286,INDEX('BAZA PRAC'!$D$4:$D$61,$P286-4+7),"")</f>
        <v/>
      </c>
      <c r="Y286" s="26">
        <f>IF(8&lt;=$Q286,INDEX('BAZA PRAC'!$D$4:$D$61,$P286-4+8),"")</f>
        <v/>
      </c>
      <c r="Z286" s="26">
        <f>IF(9&lt;=$Q286,INDEX('BAZA PRAC'!$D$4:$D$61,$P286-4+9),"")</f>
        <v/>
      </c>
      <c r="AA286" s="26">
        <f>IF(10&lt;=$Q286,INDEX('BAZA PRAC'!$D$4:$D$61,$P286-4+10),"")</f>
        <v/>
      </c>
      <c r="AB286" s="26">
        <f>IF(11&lt;=$Q286,INDEX('BAZA PRAC'!$D$4:$D$61,$P286-4+11),"")</f>
        <v/>
      </c>
      <c r="AC286" s="26">
        <f>IF(12&lt;=$Q286,INDEX('BAZA PRAC'!$D$4:$D$61,$P286-4+12),"")</f>
        <v/>
      </c>
      <c r="AD286" s="26">
        <f>IF(13&lt;=$Q286,INDEX('BAZA PRAC'!$D$4:$D$61,$P286-4+13),"")</f>
        <v/>
      </c>
      <c r="AE286" s="26">
        <f>IF(14&lt;=$Q286,INDEX('BAZA PRAC'!$D$4:$D$61,$P286-4+14),"")</f>
        <v/>
      </c>
      <c r="AF286" s="26">
        <f>IF(15&lt;=$Q286,INDEX('BAZA PRAC'!$D$4:$D$61,$P286-4+15),"")</f>
        <v/>
      </c>
      <c r="AG286" s="26">
        <f>IF(16&lt;=$Q286,INDEX('BAZA PRAC'!$D$4:$D$61,$P286-4+16),"")</f>
        <v/>
      </c>
      <c r="AH286" s="26">
        <f>IF(17&lt;=$Q286,INDEX('BAZA PRAC'!$D$4:$D$61,$P286-4+17),"")</f>
        <v/>
      </c>
      <c r="AI286" s="26">
        <f>IF(18&lt;=$Q286,INDEX('BAZA PRAC'!$D$4:$D$61,$P286-4+18),"")</f>
        <v/>
      </c>
      <c r="AJ286" s="26">
        <f>IF(19&lt;=$Q286,INDEX('BAZA PRAC'!$D$4:$D$61,$P286-4+19),"")</f>
        <v/>
      </c>
      <c r="AK286" s="26">
        <f>IF(20&lt;=$Q286,INDEX('BAZA PRAC'!$D$4:$D$61,$P286-4+20),"")</f>
        <v/>
      </c>
      <c r="AL286" s="26">
        <f>IF(21&lt;=$Q286,INDEX('BAZA PRAC'!$D$4:$D$61,$P286-4+21),"")</f>
        <v/>
      </c>
      <c r="AM286" s="26">
        <f>IF(22&lt;=$Q286,INDEX('BAZA PRAC'!$D$4:$D$61,$P286-4+22),"")</f>
        <v/>
      </c>
      <c r="AN286" s="26">
        <f>IF(23&lt;=$Q286,INDEX('BAZA PRAC'!$D$4:$D$61,$P286-4+23),"")</f>
        <v/>
      </c>
      <c r="AO286" s="26">
        <f>IF(24&lt;=$Q286,INDEX('BAZA PRAC'!$D$4:$D$61,$P286-4+24),"")</f>
        <v/>
      </c>
      <c r="AP286" s="26">
        <f>IF(25&lt;=$Q286,INDEX('BAZA PRAC'!$D$4:$D$61,$P286-4+25),"")</f>
        <v/>
      </c>
      <c r="AQ286" s="26">
        <f>IF(26&lt;=$Q286,INDEX('BAZA PRAC'!$D$4:$D$61,$P286-4+26),"")</f>
        <v/>
      </c>
      <c r="AR286" s="26">
        <f>IF(27&lt;=$Q286,INDEX('BAZA PRAC'!$D$4:$D$61,$P286-4+27),"")</f>
        <v/>
      </c>
      <c r="AS286" s="26">
        <f>IF(28&lt;=$Q286,INDEX('BAZA PRAC'!$D$4:$D$61,$P286-4+28),"")</f>
        <v/>
      </c>
      <c r="AT286" s="26">
        <f>IF(29&lt;=$Q286,INDEX('BAZA PRAC'!$D$4:$D$61,$P286-4+29),"")</f>
        <v/>
      </c>
      <c r="AU286" s="26">
        <f>IF(30&lt;=$Q286,INDEX('BAZA PRAC'!$D$4:$D$61,$P286-4+30),"")</f>
        <v/>
      </c>
      <c r="AV286" s="26">
        <f>IF(31&lt;=$Q286,INDEX('BAZA PRAC'!$D$4:$D$61,$P286-4+31),"")</f>
        <v/>
      </c>
      <c r="AW286" s="26">
        <f>IF(32&lt;=$Q286,INDEX('BAZA PRAC'!$D$4:$D$61,$P286-4+32),"")</f>
        <v/>
      </c>
      <c r="AX286" s="26">
        <f>IF(33&lt;=$Q286,INDEX('BAZA PRAC'!$D$4:$D$61,$P286-4+33),"")</f>
        <v/>
      </c>
      <c r="AY286" s="26">
        <f>IF(34&lt;=$Q286,INDEX('BAZA PRAC'!$D$4:$D$61,$P286-4+34),"")</f>
        <v/>
      </c>
      <c r="AZ286" s="26">
        <f>IF(35&lt;=$Q286,INDEX('BAZA PRAC'!$D$4:$D$61,$P286-4+35),"")</f>
        <v/>
      </c>
      <c r="BA286" s="26">
        <f>IF(36&lt;=$Q286,INDEX('BAZA PRAC'!$D$4:$D$61,$P286-4+36),"")</f>
        <v/>
      </c>
      <c r="BB286" s="26">
        <f>IF(37&lt;=$Q286,INDEX('BAZA PRAC'!$D$4:$D$61,$P286-4+37),"")</f>
        <v/>
      </c>
      <c r="BC286" s="26">
        <f>IF(38&lt;=$Q286,INDEX('BAZA PRAC'!$D$4:$D$61,$P286-4+38),"")</f>
        <v/>
      </c>
      <c r="BD286" s="26">
        <f>IF(39&lt;=$Q286,INDEX('BAZA PRAC'!$D$4:$D$61,$P286-4+39),"")</f>
        <v/>
      </c>
      <c r="BE286" s="26">
        <f>IF(40&lt;=$Q286,INDEX('BAZA PRAC'!$D$4:$D$61,$P286-4+40),"")</f>
        <v/>
      </c>
      <c r="BF286" s="26">
        <f>IF(41&lt;=$Q286,INDEX('BAZA PRAC'!$D$4:$D$61,$P286-4+41),"")</f>
        <v/>
      </c>
      <c r="BG286" s="26">
        <f>IF(42&lt;=$Q286,INDEX('BAZA PRAC'!$D$4:$D$61,$P286-4+42),"")</f>
        <v/>
      </c>
      <c r="BH286" s="26">
        <f>IF(43&lt;=$Q286,INDEX('BAZA PRAC'!$D$4:$D$61,$P286-4+43),"")</f>
        <v/>
      </c>
      <c r="BI286" s="26">
        <f>IF(44&lt;=$Q286,INDEX('BAZA PRAC'!$D$4:$D$61,$P286-4+44),"")</f>
        <v/>
      </c>
      <c r="BJ286" s="26">
        <f>IF(45&lt;=$Q286,INDEX('BAZA PRAC'!$D$4:$D$61,$P286-4+45),"")</f>
        <v/>
      </c>
      <c r="BK286" s="26">
        <f>IF(46&lt;=$Q286,INDEX('BAZA PRAC'!$D$4:$D$61,$P286-4+46),"")</f>
        <v/>
      </c>
      <c r="BL286" s="26">
        <f>IF(47&lt;=$Q286,INDEX('BAZA PRAC'!$D$4:$D$61,$P286-4+47),"")</f>
        <v/>
      </c>
      <c r="BM286" s="26">
        <f>IF(48&lt;=$Q286,INDEX('BAZA PRAC'!$D$4:$D$61,$P286-4+48),"")</f>
        <v/>
      </c>
      <c r="BN286" s="26">
        <f>IF(49&lt;=$Q286,INDEX('BAZA PRAC'!$D$4:$D$61,$P286-4+49),"")</f>
        <v/>
      </c>
      <c r="BO286" s="26">
        <f>IF(50&lt;=$Q286,INDEX('BAZA PRAC'!$D$4:$D$61,$P286-4+50),"")</f>
        <v/>
      </c>
      <c r="BP286" s="26">
        <f>IF(51&lt;=$Q286,INDEX('BAZA PRAC'!$D$4:$D$61,$P286-4+51),"")</f>
        <v/>
      </c>
      <c r="BQ286" s="26">
        <f>IF(52&lt;=$Q286,INDEX('BAZA PRAC'!$D$4:$D$61,$P286-4+52),"")</f>
        <v/>
      </c>
      <c r="BR286" s="26">
        <f>IF(53&lt;=$Q286,INDEX('BAZA PRAC'!$D$4:$D$61,$P286-4+53),"")</f>
        <v/>
      </c>
      <c r="BS286" s="26">
        <f>IF(54&lt;=$Q286,INDEX('BAZA PRAC'!$D$4:$D$61,$P286-4+54),"")</f>
        <v/>
      </c>
      <c r="BT286" s="26">
        <f>IF(55&lt;=$Q286,INDEX('BAZA PRAC'!$D$4:$D$61,$P286-4+55),"")</f>
        <v/>
      </c>
      <c r="BU286" s="26">
        <f>IF(56&lt;=$Q286,INDEX('BAZA PRAC'!$D$4:$D$61,$P286-4+56),"")</f>
        <v/>
      </c>
      <c r="BV286" s="26">
        <f>IF(57&lt;=$Q286,INDEX('BAZA PRAC'!$D$4:$D$61,$P286-4+57),"")</f>
        <v/>
      </c>
      <c r="BW286" s="26">
        <f>IF(58&lt;=$Q286,INDEX('BAZA PRAC'!$D$4:$D$61,$P286-4+58),"")</f>
        <v/>
      </c>
      <c r="BX286" s="20" t="n"/>
      <c r="BY286" s="20" t="n"/>
    </row>
    <row r="287">
      <c r="A287" s="19">
        <f>IF($D287="","",COUNTA($D$11:$D287))</f>
        <v/>
      </c>
      <c r="B287" s="19">
        <f>IF($BX287&lt;&gt;"",$BX287,IF($D287="","",IFERROR(INDEX('BAZA PRAC'!$A$4:$A$61,MATCH($D287,'BAZA PRAC'!$D$4:$D$61,0)),"")))</f>
        <v/>
      </c>
      <c r="C287" s="20" t="n"/>
      <c r="D287" s="21" t="n"/>
      <c r="E287" s="19">
        <f>IF($BY287&lt;&gt;"",$BY287,IF($D287="","",IFERROR(INDEX('BAZA PRAC'!$E$4:$E$61,MATCH($D287,'BAZA PRAC'!$D$4:$D$61,0)),"")))</f>
        <v/>
      </c>
      <c r="F287" s="22" t="n"/>
      <c r="G287" s="23" t="n"/>
      <c r="H287" s="23" t="n"/>
      <c r="I287" s="23" t="n"/>
      <c r="J287" s="24">
        <f>IF($D287="","",N(G287)+N(H287)+N(I287))</f>
        <v/>
      </c>
      <c r="K287" s="24">
        <f>IF($D287="","",N(F287)*J287)</f>
        <v/>
      </c>
      <c r="L287" s="25" t="n"/>
      <c r="M287" s="24">
        <f>IF($D287="","",K287*(1-N(L287)))</f>
        <v/>
      </c>
      <c r="N287" s="21" t="n"/>
      <c r="P287" s="26">
        <f>IFERROR(VLOOKUP($C287,USTAWIENIA!$E$2:$H$8,3,FALSE),4)</f>
        <v/>
      </c>
      <c r="Q287" s="26">
        <f>IFERROR(VLOOKUP($C287,USTAWIENIA!$E$2:$H$8,4,FALSE),58)</f>
        <v/>
      </c>
      <c r="R287" s="26">
        <f>IF(1&lt;=$Q287,INDEX('BAZA PRAC'!$D$4:$D$61,$P287-4+1),"")</f>
        <v/>
      </c>
      <c r="S287" s="26">
        <f>IF(2&lt;=$Q287,INDEX('BAZA PRAC'!$D$4:$D$61,$P287-4+2),"")</f>
        <v/>
      </c>
      <c r="T287" s="26">
        <f>IF(3&lt;=$Q287,INDEX('BAZA PRAC'!$D$4:$D$61,$P287-4+3),"")</f>
        <v/>
      </c>
      <c r="U287" s="26">
        <f>IF(4&lt;=$Q287,INDEX('BAZA PRAC'!$D$4:$D$61,$P287-4+4),"")</f>
        <v/>
      </c>
      <c r="V287" s="26">
        <f>IF(5&lt;=$Q287,INDEX('BAZA PRAC'!$D$4:$D$61,$P287-4+5),"")</f>
        <v/>
      </c>
      <c r="W287" s="26">
        <f>IF(6&lt;=$Q287,INDEX('BAZA PRAC'!$D$4:$D$61,$P287-4+6),"")</f>
        <v/>
      </c>
      <c r="X287" s="26">
        <f>IF(7&lt;=$Q287,INDEX('BAZA PRAC'!$D$4:$D$61,$P287-4+7),"")</f>
        <v/>
      </c>
      <c r="Y287" s="26">
        <f>IF(8&lt;=$Q287,INDEX('BAZA PRAC'!$D$4:$D$61,$P287-4+8),"")</f>
        <v/>
      </c>
      <c r="Z287" s="26">
        <f>IF(9&lt;=$Q287,INDEX('BAZA PRAC'!$D$4:$D$61,$P287-4+9),"")</f>
        <v/>
      </c>
      <c r="AA287" s="26">
        <f>IF(10&lt;=$Q287,INDEX('BAZA PRAC'!$D$4:$D$61,$P287-4+10),"")</f>
        <v/>
      </c>
      <c r="AB287" s="26">
        <f>IF(11&lt;=$Q287,INDEX('BAZA PRAC'!$D$4:$D$61,$P287-4+11),"")</f>
        <v/>
      </c>
      <c r="AC287" s="26">
        <f>IF(12&lt;=$Q287,INDEX('BAZA PRAC'!$D$4:$D$61,$P287-4+12),"")</f>
        <v/>
      </c>
      <c r="AD287" s="26">
        <f>IF(13&lt;=$Q287,INDEX('BAZA PRAC'!$D$4:$D$61,$P287-4+13),"")</f>
        <v/>
      </c>
      <c r="AE287" s="26">
        <f>IF(14&lt;=$Q287,INDEX('BAZA PRAC'!$D$4:$D$61,$P287-4+14),"")</f>
        <v/>
      </c>
      <c r="AF287" s="26">
        <f>IF(15&lt;=$Q287,INDEX('BAZA PRAC'!$D$4:$D$61,$P287-4+15),"")</f>
        <v/>
      </c>
      <c r="AG287" s="26">
        <f>IF(16&lt;=$Q287,INDEX('BAZA PRAC'!$D$4:$D$61,$P287-4+16),"")</f>
        <v/>
      </c>
      <c r="AH287" s="26">
        <f>IF(17&lt;=$Q287,INDEX('BAZA PRAC'!$D$4:$D$61,$P287-4+17),"")</f>
        <v/>
      </c>
      <c r="AI287" s="26">
        <f>IF(18&lt;=$Q287,INDEX('BAZA PRAC'!$D$4:$D$61,$P287-4+18),"")</f>
        <v/>
      </c>
      <c r="AJ287" s="26">
        <f>IF(19&lt;=$Q287,INDEX('BAZA PRAC'!$D$4:$D$61,$P287-4+19),"")</f>
        <v/>
      </c>
      <c r="AK287" s="26">
        <f>IF(20&lt;=$Q287,INDEX('BAZA PRAC'!$D$4:$D$61,$P287-4+20),"")</f>
        <v/>
      </c>
      <c r="AL287" s="26">
        <f>IF(21&lt;=$Q287,INDEX('BAZA PRAC'!$D$4:$D$61,$P287-4+21),"")</f>
        <v/>
      </c>
      <c r="AM287" s="26">
        <f>IF(22&lt;=$Q287,INDEX('BAZA PRAC'!$D$4:$D$61,$P287-4+22),"")</f>
        <v/>
      </c>
      <c r="AN287" s="26">
        <f>IF(23&lt;=$Q287,INDEX('BAZA PRAC'!$D$4:$D$61,$P287-4+23),"")</f>
        <v/>
      </c>
      <c r="AO287" s="26">
        <f>IF(24&lt;=$Q287,INDEX('BAZA PRAC'!$D$4:$D$61,$P287-4+24),"")</f>
        <v/>
      </c>
      <c r="AP287" s="26">
        <f>IF(25&lt;=$Q287,INDEX('BAZA PRAC'!$D$4:$D$61,$P287-4+25),"")</f>
        <v/>
      </c>
      <c r="AQ287" s="26">
        <f>IF(26&lt;=$Q287,INDEX('BAZA PRAC'!$D$4:$D$61,$P287-4+26),"")</f>
        <v/>
      </c>
      <c r="AR287" s="26">
        <f>IF(27&lt;=$Q287,INDEX('BAZA PRAC'!$D$4:$D$61,$P287-4+27),"")</f>
        <v/>
      </c>
      <c r="AS287" s="26">
        <f>IF(28&lt;=$Q287,INDEX('BAZA PRAC'!$D$4:$D$61,$P287-4+28),"")</f>
        <v/>
      </c>
      <c r="AT287" s="26">
        <f>IF(29&lt;=$Q287,INDEX('BAZA PRAC'!$D$4:$D$61,$P287-4+29),"")</f>
        <v/>
      </c>
      <c r="AU287" s="26">
        <f>IF(30&lt;=$Q287,INDEX('BAZA PRAC'!$D$4:$D$61,$P287-4+30),"")</f>
        <v/>
      </c>
      <c r="AV287" s="26">
        <f>IF(31&lt;=$Q287,INDEX('BAZA PRAC'!$D$4:$D$61,$P287-4+31),"")</f>
        <v/>
      </c>
      <c r="AW287" s="26">
        <f>IF(32&lt;=$Q287,INDEX('BAZA PRAC'!$D$4:$D$61,$P287-4+32),"")</f>
        <v/>
      </c>
      <c r="AX287" s="26">
        <f>IF(33&lt;=$Q287,INDEX('BAZA PRAC'!$D$4:$D$61,$P287-4+33),"")</f>
        <v/>
      </c>
      <c r="AY287" s="26">
        <f>IF(34&lt;=$Q287,INDEX('BAZA PRAC'!$D$4:$D$61,$P287-4+34),"")</f>
        <v/>
      </c>
      <c r="AZ287" s="26">
        <f>IF(35&lt;=$Q287,INDEX('BAZA PRAC'!$D$4:$D$61,$P287-4+35),"")</f>
        <v/>
      </c>
      <c r="BA287" s="26">
        <f>IF(36&lt;=$Q287,INDEX('BAZA PRAC'!$D$4:$D$61,$P287-4+36),"")</f>
        <v/>
      </c>
      <c r="BB287" s="26">
        <f>IF(37&lt;=$Q287,INDEX('BAZA PRAC'!$D$4:$D$61,$P287-4+37),"")</f>
        <v/>
      </c>
      <c r="BC287" s="26">
        <f>IF(38&lt;=$Q287,INDEX('BAZA PRAC'!$D$4:$D$61,$P287-4+38),"")</f>
        <v/>
      </c>
      <c r="BD287" s="26">
        <f>IF(39&lt;=$Q287,INDEX('BAZA PRAC'!$D$4:$D$61,$P287-4+39),"")</f>
        <v/>
      </c>
      <c r="BE287" s="26">
        <f>IF(40&lt;=$Q287,INDEX('BAZA PRAC'!$D$4:$D$61,$P287-4+40),"")</f>
        <v/>
      </c>
      <c r="BF287" s="26">
        <f>IF(41&lt;=$Q287,INDEX('BAZA PRAC'!$D$4:$D$61,$P287-4+41),"")</f>
        <v/>
      </c>
      <c r="BG287" s="26">
        <f>IF(42&lt;=$Q287,INDEX('BAZA PRAC'!$D$4:$D$61,$P287-4+42),"")</f>
        <v/>
      </c>
      <c r="BH287" s="26">
        <f>IF(43&lt;=$Q287,INDEX('BAZA PRAC'!$D$4:$D$61,$P287-4+43),"")</f>
        <v/>
      </c>
      <c r="BI287" s="26">
        <f>IF(44&lt;=$Q287,INDEX('BAZA PRAC'!$D$4:$D$61,$P287-4+44),"")</f>
        <v/>
      </c>
      <c r="BJ287" s="26">
        <f>IF(45&lt;=$Q287,INDEX('BAZA PRAC'!$D$4:$D$61,$P287-4+45),"")</f>
        <v/>
      </c>
      <c r="BK287" s="26">
        <f>IF(46&lt;=$Q287,INDEX('BAZA PRAC'!$D$4:$D$61,$P287-4+46),"")</f>
        <v/>
      </c>
      <c r="BL287" s="26">
        <f>IF(47&lt;=$Q287,INDEX('BAZA PRAC'!$D$4:$D$61,$P287-4+47),"")</f>
        <v/>
      </c>
      <c r="BM287" s="26">
        <f>IF(48&lt;=$Q287,INDEX('BAZA PRAC'!$D$4:$D$61,$P287-4+48),"")</f>
        <v/>
      </c>
      <c r="BN287" s="26">
        <f>IF(49&lt;=$Q287,INDEX('BAZA PRAC'!$D$4:$D$61,$P287-4+49),"")</f>
        <v/>
      </c>
      <c r="BO287" s="26">
        <f>IF(50&lt;=$Q287,INDEX('BAZA PRAC'!$D$4:$D$61,$P287-4+50),"")</f>
        <v/>
      </c>
      <c r="BP287" s="26">
        <f>IF(51&lt;=$Q287,INDEX('BAZA PRAC'!$D$4:$D$61,$P287-4+51),"")</f>
        <v/>
      </c>
      <c r="BQ287" s="26">
        <f>IF(52&lt;=$Q287,INDEX('BAZA PRAC'!$D$4:$D$61,$P287-4+52),"")</f>
        <v/>
      </c>
      <c r="BR287" s="26">
        <f>IF(53&lt;=$Q287,INDEX('BAZA PRAC'!$D$4:$D$61,$P287-4+53),"")</f>
        <v/>
      </c>
      <c r="BS287" s="26">
        <f>IF(54&lt;=$Q287,INDEX('BAZA PRAC'!$D$4:$D$61,$P287-4+54),"")</f>
        <v/>
      </c>
      <c r="BT287" s="26">
        <f>IF(55&lt;=$Q287,INDEX('BAZA PRAC'!$D$4:$D$61,$P287-4+55),"")</f>
        <v/>
      </c>
      <c r="BU287" s="26">
        <f>IF(56&lt;=$Q287,INDEX('BAZA PRAC'!$D$4:$D$61,$P287-4+56),"")</f>
        <v/>
      </c>
      <c r="BV287" s="26">
        <f>IF(57&lt;=$Q287,INDEX('BAZA PRAC'!$D$4:$D$61,$P287-4+57),"")</f>
        <v/>
      </c>
      <c r="BW287" s="26">
        <f>IF(58&lt;=$Q287,INDEX('BAZA PRAC'!$D$4:$D$61,$P287-4+58),"")</f>
        <v/>
      </c>
      <c r="BX287" s="20" t="n"/>
      <c r="BY287" s="20" t="n"/>
    </row>
    <row r="288">
      <c r="A288" s="27">
        <f>IF($D288="","",COUNTA($D$11:$D288))</f>
        <v/>
      </c>
      <c r="B288" s="27">
        <f>IF($BX288&lt;&gt;"",$BX288,IF($D288="","",IFERROR(INDEX('BAZA PRAC'!$A$4:$A$61,MATCH($D288,'BAZA PRAC'!$D$4:$D$61,0)),"")))</f>
        <v/>
      </c>
      <c r="C288" s="20" t="n"/>
      <c r="D288" s="21" t="n"/>
      <c r="E288" s="27">
        <f>IF($BY288&lt;&gt;"",$BY288,IF($D288="","",IFERROR(INDEX('BAZA PRAC'!$E$4:$E$61,MATCH($D288,'BAZA PRAC'!$D$4:$D$61,0)),"")))</f>
        <v/>
      </c>
      <c r="F288" s="22" t="n"/>
      <c r="G288" s="23" t="n"/>
      <c r="H288" s="23" t="n"/>
      <c r="I288" s="23" t="n"/>
      <c r="J288" s="28">
        <f>IF($D288="","",N(G288)+N(H288)+N(I288))</f>
        <v/>
      </c>
      <c r="K288" s="28">
        <f>IF($D288="","",N(F288)*J288)</f>
        <v/>
      </c>
      <c r="L288" s="25" t="n"/>
      <c r="M288" s="28">
        <f>IF($D288="","",K288*(1-N(L288)))</f>
        <v/>
      </c>
      <c r="N288" s="21" t="n"/>
      <c r="P288" s="26">
        <f>IFERROR(VLOOKUP($C288,USTAWIENIA!$E$2:$H$8,3,FALSE),4)</f>
        <v/>
      </c>
      <c r="Q288" s="26">
        <f>IFERROR(VLOOKUP($C288,USTAWIENIA!$E$2:$H$8,4,FALSE),58)</f>
        <v/>
      </c>
      <c r="R288" s="26">
        <f>IF(1&lt;=$Q288,INDEX('BAZA PRAC'!$D$4:$D$61,$P288-4+1),"")</f>
        <v/>
      </c>
      <c r="S288" s="26">
        <f>IF(2&lt;=$Q288,INDEX('BAZA PRAC'!$D$4:$D$61,$P288-4+2),"")</f>
        <v/>
      </c>
      <c r="T288" s="26">
        <f>IF(3&lt;=$Q288,INDEX('BAZA PRAC'!$D$4:$D$61,$P288-4+3),"")</f>
        <v/>
      </c>
      <c r="U288" s="26">
        <f>IF(4&lt;=$Q288,INDEX('BAZA PRAC'!$D$4:$D$61,$P288-4+4),"")</f>
        <v/>
      </c>
      <c r="V288" s="26">
        <f>IF(5&lt;=$Q288,INDEX('BAZA PRAC'!$D$4:$D$61,$P288-4+5),"")</f>
        <v/>
      </c>
      <c r="W288" s="26">
        <f>IF(6&lt;=$Q288,INDEX('BAZA PRAC'!$D$4:$D$61,$P288-4+6),"")</f>
        <v/>
      </c>
      <c r="X288" s="26">
        <f>IF(7&lt;=$Q288,INDEX('BAZA PRAC'!$D$4:$D$61,$P288-4+7),"")</f>
        <v/>
      </c>
      <c r="Y288" s="26">
        <f>IF(8&lt;=$Q288,INDEX('BAZA PRAC'!$D$4:$D$61,$P288-4+8),"")</f>
        <v/>
      </c>
      <c r="Z288" s="26">
        <f>IF(9&lt;=$Q288,INDEX('BAZA PRAC'!$D$4:$D$61,$P288-4+9),"")</f>
        <v/>
      </c>
      <c r="AA288" s="26">
        <f>IF(10&lt;=$Q288,INDEX('BAZA PRAC'!$D$4:$D$61,$P288-4+10),"")</f>
        <v/>
      </c>
      <c r="AB288" s="26">
        <f>IF(11&lt;=$Q288,INDEX('BAZA PRAC'!$D$4:$D$61,$P288-4+11),"")</f>
        <v/>
      </c>
      <c r="AC288" s="26">
        <f>IF(12&lt;=$Q288,INDEX('BAZA PRAC'!$D$4:$D$61,$P288-4+12),"")</f>
        <v/>
      </c>
      <c r="AD288" s="26">
        <f>IF(13&lt;=$Q288,INDEX('BAZA PRAC'!$D$4:$D$61,$P288-4+13),"")</f>
        <v/>
      </c>
      <c r="AE288" s="26">
        <f>IF(14&lt;=$Q288,INDEX('BAZA PRAC'!$D$4:$D$61,$P288-4+14),"")</f>
        <v/>
      </c>
      <c r="AF288" s="26">
        <f>IF(15&lt;=$Q288,INDEX('BAZA PRAC'!$D$4:$D$61,$P288-4+15),"")</f>
        <v/>
      </c>
      <c r="AG288" s="26">
        <f>IF(16&lt;=$Q288,INDEX('BAZA PRAC'!$D$4:$D$61,$P288-4+16),"")</f>
        <v/>
      </c>
      <c r="AH288" s="26">
        <f>IF(17&lt;=$Q288,INDEX('BAZA PRAC'!$D$4:$D$61,$P288-4+17),"")</f>
        <v/>
      </c>
      <c r="AI288" s="26">
        <f>IF(18&lt;=$Q288,INDEX('BAZA PRAC'!$D$4:$D$61,$P288-4+18),"")</f>
        <v/>
      </c>
      <c r="AJ288" s="26">
        <f>IF(19&lt;=$Q288,INDEX('BAZA PRAC'!$D$4:$D$61,$P288-4+19),"")</f>
        <v/>
      </c>
      <c r="AK288" s="26">
        <f>IF(20&lt;=$Q288,INDEX('BAZA PRAC'!$D$4:$D$61,$P288-4+20),"")</f>
        <v/>
      </c>
      <c r="AL288" s="26">
        <f>IF(21&lt;=$Q288,INDEX('BAZA PRAC'!$D$4:$D$61,$P288-4+21),"")</f>
        <v/>
      </c>
      <c r="AM288" s="26">
        <f>IF(22&lt;=$Q288,INDEX('BAZA PRAC'!$D$4:$D$61,$P288-4+22),"")</f>
        <v/>
      </c>
      <c r="AN288" s="26">
        <f>IF(23&lt;=$Q288,INDEX('BAZA PRAC'!$D$4:$D$61,$P288-4+23),"")</f>
        <v/>
      </c>
      <c r="AO288" s="26">
        <f>IF(24&lt;=$Q288,INDEX('BAZA PRAC'!$D$4:$D$61,$P288-4+24),"")</f>
        <v/>
      </c>
      <c r="AP288" s="26">
        <f>IF(25&lt;=$Q288,INDEX('BAZA PRAC'!$D$4:$D$61,$P288-4+25),"")</f>
        <v/>
      </c>
      <c r="AQ288" s="26">
        <f>IF(26&lt;=$Q288,INDEX('BAZA PRAC'!$D$4:$D$61,$P288-4+26),"")</f>
        <v/>
      </c>
      <c r="AR288" s="26">
        <f>IF(27&lt;=$Q288,INDEX('BAZA PRAC'!$D$4:$D$61,$P288-4+27),"")</f>
        <v/>
      </c>
      <c r="AS288" s="26">
        <f>IF(28&lt;=$Q288,INDEX('BAZA PRAC'!$D$4:$D$61,$P288-4+28),"")</f>
        <v/>
      </c>
      <c r="AT288" s="26">
        <f>IF(29&lt;=$Q288,INDEX('BAZA PRAC'!$D$4:$D$61,$P288-4+29),"")</f>
        <v/>
      </c>
      <c r="AU288" s="26">
        <f>IF(30&lt;=$Q288,INDEX('BAZA PRAC'!$D$4:$D$61,$P288-4+30),"")</f>
        <v/>
      </c>
      <c r="AV288" s="26">
        <f>IF(31&lt;=$Q288,INDEX('BAZA PRAC'!$D$4:$D$61,$P288-4+31),"")</f>
        <v/>
      </c>
      <c r="AW288" s="26">
        <f>IF(32&lt;=$Q288,INDEX('BAZA PRAC'!$D$4:$D$61,$P288-4+32),"")</f>
        <v/>
      </c>
      <c r="AX288" s="26">
        <f>IF(33&lt;=$Q288,INDEX('BAZA PRAC'!$D$4:$D$61,$P288-4+33),"")</f>
        <v/>
      </c>
      <c r="AY288" s="26">
        <f>IF(34&lt;=$Q288,INDEX('BAZA PRAC'!$D$4:$D$61,$P288-4+34),"")</f>
        <v/>
      </c>
      <c r="AZ288" s="26">
        <f>IF(35&lt;=$Q288,INDEX('BAZA PRAC'!$D$4:$D$61,$P288-4+35),"")</f>
        <v/>
      </c>
      <c r="BA288" s="26">
        <f>IF(36&lt;=$Q288,INDEX('BAZA PRAC'!$D$4:$D$61,$P288-4+36),"")</f>
        <v/>
      </c>
      <c r="BB288" s="26">
        <f>IF(37&lt;=$Q288,INDEX('BAZA PRAC'!$D$4:$D$61,$P288-4+37),"")</f>
        <v/>
      </c>
      <c r="BC288" s="26">
        <f>IF(38&lt;=$Q288,INDEX('BAZA PRAC'!$D$4:$D$61,$P288-4+38),"")</f>
        <v/>
      </c>
      <c r="BD288" s="26">
        <f>IF(39&lt;=$Q288,INDEX('BAZA PRAC'!$D$4:$D$61,$P288-4+39),"")</f>
        <v/>
      </c>
      <c r="BE288" s="26">
        <f>IF(40&lt;=$Q288,INDEX('BAZA PRAC'!$D$4:$D$61,$P288-4+40),"")</f>
        <v/>
      </c>
      <c r="BF288" s="26">
        <f>IF(41&lt;=$Q288,INDEX('BAZA PRAC'!$D$4:$D$61,$P288-4+41),"")</f>
        <v/>
      </c>
      <c r="BG288" s="26">
        <f>IF(42&lt;=$Q288,INDEX('BAZA PRAC'!$D$4:$D$61,$P288-4+42),"")</f>
        <v/>
      </c>
      <c r="BH288" s="26">
        <f>IF(43&lt;=$Q288,INDEX('BAZA PRAC'!$D$4:$D$61,$P288-4+43),"")</f>
        <v/>
      </c>
      <c r="BI288" s="26">
        <f>IF(44&lt;=$Q288,INDEX('BAZA PRAC'!$D$4:$D$61,$P288-4+44),"")</f>
        <v/>
      </c>
      <c r="BJ288" s="26">
        <f>IF(45&lt;=$Q288,INDEX('BAZA PRAC'!$D$4:$D$61,$P288-4+45),"")</f>
        <v/>
      </c>
      <c r="BK288" s="26">
        <f>IF(46&lt;=$Q288,INDEX('BAZA PRAC'!$D$4:$D$61,$P288-4+46),"")</f>
        <v/>
      </c>
      <c r="BL288" s="26">
        <f>IF(47&lt;=$Q288,INDEX('BAZA PRAC'!$D$4:$D$61,$P288-4+47),"")</f>
        <v/>
      </c>
      <c r="BM288" s="26">
        <f>IF(48&lt;=$Q288,INDEX('BAZA PRAC'!$D$4:$D$61,$P288-4+48),"")</f>
        <v/>
      </c>
      <c r="BN288" s="26">
        <f>IF(49&lt;=$Q288,INDEX('BAZA PRAC'!$D$4:$D$61,$P288-4+49),"")</f>
        <v/>
      </c>
      <c r="BO288" s="26">
        <f>IF(50&lt;=$Q288,INDEX('BAZA PRAC'!$D$4:$D$61,$P288-4+50),"")</f>
        <v/>
      </c>
      <c r="BP288" s="26">
        <f>IF(51&lt;=$Q288,INDEX('BAZA PRAC'!$D$4:$D$61,$P288-4+51),"")</f>
        <v/>
      </c>
      <c r="BQ288" s="26">
        <f>IF(52&lt;=$Q288,INDEX('BAZA PRAC'!$D$4:$D$61,$P288-4+52),"")</f>
        <v/>
      </c>
      <c r="BR288" s="26">
        <f>IF(53&lt;=$Q288,INDEX('BAZA PRAC'!$D$4:$D$61,$P288-4+53),"")</f>
        <v/>
      </c>
      <c r="BS288" s="26">
        <f>IF(54&lt;=$Q288,INDEX('BAZA PRAC'!$D$4:$D$61,$P288-4+54),"")</f>
        <v/>
      </c>
      <c r="BT288" s="26">
        <f>IF(55&lt;=$Q288,INDEX('BAZA PRAC'!$D$4:$D$61,$P288-4+55),"")</f>
        <v/>
      </c>
      <c r="BU288" s="26">
        <f>IF(56&lt;=$Q288,INDEX('BAZA PRAC'!$D$4:$D$61,$P288-4+56),"")</f>
        <v/>
      </c>
      <c r="BV288" s="26">
        <f>IF(57&lt;=$Q288,INDEX('BAZA PRAC'!$D$4:$D$61,$P288-4+57),"")</f>
        <v/>
      </c>
      <c r="BW288" s="26">
        <f>IF(58&lt;=$Q288,INDEX('BAZA PRAC'!$D$4:$D$61,$P288-4+58),"")</f>
        <v/>
      </c>
      <c r="BX288" s="20" t="n"/>
      <c r="BY288" s="20" t="n"/>
    </row>
    <row r="289">
      <c r="A289" s="19">
        <f>IF($D289="","",COUNTA($D$11:$D289))</f>
        <v/>
      </c>
      <c r="B289" s="19">
        <f>IF($BX289&lt;&gt;"",$BX289,IF($D289="","",IFERROR(INDEX('BAZA PRAC'!$A$4:$A$61,MATCH($D289,'BAZA PRAC'!$D$4:$D$61,0)),"")))</f>
        <v/>
      </c>
      <c r="C289" s="20" t="n"/>
      <c r="D289" s="21" t="n"/>
      <c r="E289" s="19">
        <f>IF($BY289&lt;&gt;"",$BY289,IF($D289="","",IFERROR(INDEX('BAZA PRAC'!$E$4:$E$61,MATCH($D289,'BAZA PRAC'!$D$4:$D$61,0)),"")))</f>
        <v/>
      </c>
      <c r="F289" s="22" t="n"/>
      <c r="G289" s="23" t="n"/>
      <c r="H289" s="23" t="n"/>
      <c r="I289" s="23" t="n"/>
      <c r="J289" s="24">
        <f>IF($D289="","",N(G289)+N(H289)+N(I289))</f>
        <v/>
      </c>
      <c r="K289" s="24">
        <f>IF($D289="","",N(F289)*J289)</f>
        <v/>
      </c>
      <c r="L289" s="25" t="n"/>
      <c r="M289" s="24">
        <f>IF($D289="","",K289*(1-N(L289)))</f>
        <v/>
      </c>
      <c r="N289" s="21" t="n"/>
      <c r="P289" s="26">
        <f>IFERROR(VLOOKUP($C289,USTAWIENIA!$E$2:$H$8,3,FALSE),4)</f>
        <v/>
      </c>
      <c r="Q289" s="26">
        <f>IFERROR(VLOOKUP($C289,USTAWIENIA!$E$2:$H$8,4,FALSE),58)</f>
        <v/>
      </c>
      <c r="R289" s="26">
        <f>IF(1&lt;=$Q289,INDEX('BAZA PRAC'!$D$4:$D$61,$P289-4+1),"")</f>
        <v/>
      </c>
      <c r="S289" s="26">
        <f>IF(2&lt;=$Q289,INDEX('BAZA PRAC'!$D$4:$D$61,$P289-4+2),"")</f>
        <v/>
      </c>
      <c r="T289" s="26">
        <f>IF(3&lt;=$Q289,INDEX('BAZA PRAC'!$D$4:$D$61,$P289-4+3),"")</f>
        <v/>
      </c>
      <c r="U289" s="26">
        <f>IF(4&lt;=$Q289,INDEX('BAZA PRAC'!$D$4:$D$61,$P289-4+4),"")</f>
        <v/>
      </c>
      <c r="V289" s="26">
        <f>IF(5&lt;=$Q289,INDEX('BAZA PRAC'!$D$4:$D$61,$P289-4+5),"")</f>
        <v/>
      </c>
      <c r="W289" s="26">
        <f>IF(6&lt;=$Q289,INDEX('BAZA PRAC'!$D$4:$D$61,$P289-4+6),"")</f>
        <v/>
      </c>
      <c r="X289" s="26">
        <f>IF(7&lt;=$Q289,INDEX('BAZA PRAC'!$D$4:$D$61,$P289-4+7),"")</f>
        <v/>
      </c>
      <c r="Y289" s="26">
        <f>IF(8&lt;=$Q289,INDEX('BAZA PRAC'!$D$4:$D$61,$P289-4+8),"")</f>
        <v/>
      </c>
      <c r="Z289" s="26">
        <f>IF(9&lt;=$Q289,INDEX('BAZA PRAC'!$D$4:$D$61,$P289-4+9),"")</f>
        <v/>
      </c>
      <c r="AA289" s="26">
        <f>IF(10&lt;=$Q289,INDEX('BAZA PRAC'!$D$4:$D$61,$P289-4+10),"")</f>
        <v/>
      </c>
      <c r="AB289" s="26">
        <f>IF(11&lt;=$Q289,INDEX('BAZA PRAC'!$D$4:$D$61,$P289-4+11),"")</f>
        <v/>
      </c>
      <c r="AC289" s="26">
        <f>IF(12&lt;=$Q289,INDEX('BAZA PRAC'!$D$4:$D$61,$P289-4+12),"")</f>
        <v/>
      </c>
      <c r="AD289" s="26">
        <f>IF(13&lt;=$Q289,INDEX('BAZA PRAC'!$D$4:$D$61,$P289-4+13),"")</f>
        <v/>
      </c>
      <c r="AE289" s="26">
        <f>IF(14&lt;=$Q289,INDEX('BAZA PRAC'!$D$4:$D$61,$P289-4+14),"")</f>
        <v/>
      </c>
      <c r="AF289" s="26">
        <f>IF(15&lt;=$Q289,INDEX('BAZA PRAC'!$D$4:$D$61,$P289-4+15),"")</f>
        <v/>
      </c>
      <c r="AG289" s="26">
        <f>IF(16&lt;=$Q289,INDEX('BAZA PRAC'!$D$4:$D$61,$P289-4+16),"")</f>
        <v/>
      </c>
      <c r="AH289" s="26">
        <f>IF(17&lt;=$Q289,INDEX('BAZA PRAC'!$D$4:$D$61,$P289-4+17),"")</f>
        <v/>
      </c>
      <c r="AI289" s="26">
        <f>IF(18&lt;=$Q289,INDEX('BAZA PRAC'!$D$4:$D$61,$P289-4+18),"")</f>
        <v/>
      </c>
      <c r="AJ289" s="26">
        <f>IF(19&lt;=$Q289,INDEX('BAZA PRAC'!$D$4:$D$61,$P289-4+19),"")</f>
        <v/>
      </c>
      <c r="AK289" s="26">
        <f>IF(20&lt;=$Q289,INDEX('BAZA PRAC'!$D$4:$D$61,$P289-4+20),"")</f>
        <v/>
      </c>
      <c r="AL289" s="26">
        <f>IF(21&lt;=$Q289,INDEX('BAZA PRAC'!$D$4:$D$61,$P289-4+21),"")</f>
        <v/>
      </c>
      <c r="AM289" s="26">
        <f>IF(22&lt;=$Q289,INDEX('BAZA PRAC'!$D$4:$D$61,$P289-4+22),"")</f>
        <v/>
      </c>
      <c r="AN289" s="26">
        <f>IF(23&lt;=$Q289,INDEX('BAZA PRAC'!$D$4:$D$61,$P289-4+23),"")</f>
        <v/>
      </c>
      <c r="AO289" s="26">
        <f>IF(24&lt;=$Q289,INDEX('BAZA PRAC'!$D$4:$D$61,$P289-4+24),"")</f>
        <v/>
      </c>
      <c r="AP289" s="26">
        <f>IF(25&lt;=$Q289,INDEX('BAZA PRAC'!$D$4:$D$61,$P289-4+25),"")</f>
        <v/>
      </c>
      <c r="AQ289" s="26">
        <f>IF(26&lt;=$Q289,INDEX('BAZA PRAC'!$D$4:$D$61,$P289-4+26),"")</f>
        <v/>
      </c>
      <c r="AR289" s="26">
        <f>IF(27&lt;=$Q289,INDEX('BAZA PRAC'!$D$4:$D$61,$P289-4+27),"")</f>
        <v/>
      </c>
      <c r="AS289" s="26">
        <f>IF(28&lt;=$Q289,INDEX('BAZA PRAC'!$D$4:$D$61,$P289-4+28),"")</f>
        <v/>
      </c>
      <c r="AT289" s="26">
        <f>IF(29&lt;=$Q289,INDEX('BAZA PRAC'!$D$4:$D$61,$P289-4+29),"")</f>
        <v/>
      </c>
      <c r="AU289" s="26">
        <f>IF(30&lt;=$Q289,INDEX('BAZA PRAC'!$D$4:$D$61,$P289-4+30),"")</f>
        <v/>
      </c>
      <c r="AV289" s="26">
        <f>IF(31&lt;=$Q289,INDEX('BAZA PRAC'!$D$4:$D$61,$P289-4+31),"")</f>
        <v/>
      </c>
      <c r="AW289" s="26">
        <f>IF(32&lt;=$Q289,INDEX('BAZA PRAC'!$D$4:$D$61,$P289-4+32),"")</f>
        <v/>
      </c>
      <c r="AX289" s="26">
        <f>IF(33&lt;=$Q289,INDEX('BAZA PRAC'!$D$4:$D$61,$P289-4+33),"")</f>
        <v/>
      </c>
      <c r="AY289" s="26">
        <f>IF(34&lt;=$Q289,INDEX('BAZA PRAC'!$D$4:$D$61,$P289-4+34),"")</f>
        <v/>
      </c>
      <c r="AZ289" s="26">
        <f>IF(35&lt;=$Q289,INDEX('BAZA PRAC'!$D$4:$D$61,$P289-4+35),"")</f>
        <v/>
      </c>
      <c r="BA289" s="26">
        <f>IF(36&lt;=$Q289,INDEX('BAZA PRAC'!$D$4:$D$61,$P289-4+36),"")</f>
        <v/>
      </c>
      <c r="BB289" s="26">
        <f>IF(37&lt;=$Q289,INDEX('BAZA PRAC'!$D$4:$D$61,$P289-4+37),"")</f>
        <v/>
      </c>
      <c r="BC289" s="26">
        <f>IF(38&lt;=$Q289,INDEX('BAZA PRAC'!$D$4:$D$61,$P289-4+38),"")</f>
        <v/>
      </c>
      <c r="BD289" s="26">
        <f>IF(39&lt;=$Q289,INDEX('BAZA PRAC'!$D$4:$D$61,$P289-4+39),"")</f>
        <v/>
      </c>
      <c r="BE289" s="26">
        <f>IF(40&lt;=$Q289,INDEX('BAZA PRAC'!$D$4:$D$61,$P289-4+40),"")</f>
        <v/>
      </c>
      <c r="BF289" s="26">
        <f>IF(41&lt;=$Q289,INDEX('BAZA PRAC'!$D$4:$D$61,$P289-4+41),"")</f>
        <v/>
      </c>
      <c r="BG289" s="26">
        <f>IF(42&lt;=$Q289,INDEX('BAZA PRAC'!$D$4:$D$61,$P289-4+42),"")</f>
        <v/>
      </c>
      <c r="BH289" s="26">
        <f>IF(43&lt;=$Q289,INDEX('BAZA PRAC'!$D$4:$D$61,$P289-4+43),"")</f>
        <v/>
      </c>
      <c r="BI289" s="26">
        <f>IF(44&lt;=$Q289,INDEX('BAZA PRAC'!$D$4:$D$61,$P289-4+44),"")</f>
        <v/>
      </c>
      <c r="BJ289" s="26">
        <f>IF(45&lt;=$Q289,INDEX('BAZA PRAC'!$D$4:$D$61,$P289-4+45),"")</f>
        <v/>
      </c>
      <c r="BK289" s="26">
        <f>IF(46&lt;=$Q289,INDEX('BAZA PRAC'!$D$4:$D$61,$P289-4+46),"")</f>
        <v/>
      </c>
      <c r="BL289" s="26">
        <f>IF(47&lt;=$Q289,INDEX('BAZA PRAC'!$D$4:$D$61,$P289-4+47),"")</f>
        <v/>
      </c>
      <c r="BM289" s="26">
        <f>IF(48&lt;=$Q289,INDEX('BAZA PRAC'!$D$4:$D$61,$P289-4+48),"")</f>
        <v/>
      </c>
      <c r="BN289" s="26">
        <f>IF(49&lt;=$Q289,INDEX('BAZA PRAC'!$D$4:$D$61,$P289-4+49),"")</f>
        <v/>
      </c>
      <c r="BO289" s="26">
        <f>IF(50&lt;=$Q289,INDEX('BAZA PRAC'!$D$4:$D$61,$P289-4+50),"")</f>
        <v/>
      </c>
      <c r="BP289" s="26">
        <f>IF(51&lt;=$Q289,INDEX('BAZA PRAC'!$D$4:$D$61,$P289-4+51),"")</f>
        <v/>
      </c>
      <c r="BQ289" s="26">
        <f>IF(52&lt;=$Q289,INDEX('BAZA PRAC'!$D$4:$D$61,$P289-4+52),"")</f>
        <v/>
      </c>
      <c r="BR289" s="26">
        <f>IF(53&lt;=$Q289,INDEX('BAZA PRAC'!$D$4:$D$61,$P289-4+53),"")</f>
        <v/>
      </c>
      <c r="BS289" s="26">
        <f>IF(54&lt;=$Q289,INDEX('BAZA PRAC'!$D$4:$D$61,$P289-4+54),"")</f>
        <v/>
      </c>
      <c r="BT289" s="26">
        <f>IF(55&lt;=$Q289,INDEX('BAZA PRAC'!$D$4:$D$61,$P289-4+55),"")</f>
        <v/>
      </c>
      <c r="BU289" s="26">
        <f>IF(56&lt;=$Q289,INDEX('BAZA PRAC'!$D$4:$D$61,$P289-4+56),"")</f>
        <v/>
      </c>
      <c r="BV289" s="26">
        <f>IF(57&lt;=$Q289,INDEX('BAZA PRAC'!$D$4:$D$61,$P289-4+57),"")</f>
        <v/>
      </c>
      <c r="BW289" s="26">
        <f>IF(58&lt;=$Q289,INDEX('BAZA PRAC'!$D$4:$D$61,$P289-4+58),"")</f>
        <v/>
      </c>
      <c r="BX289" s="20" t="n"/>
      <c r="BY289" s="20" t="n"/>
    </row>
    <row r="290">
      <c r="A290" s="27">
        <f>IF($D290="","",COUNTA($D$11:$D290))</f>
        <v/>
      </c>
      <c r="B290" s="27">
        <f>IF($BX290&lt;&gt;"",$BX290,IF($D290="","",IFERROR(INDEX('BAZA PRAC'!$A$4:$A$61,MATCH($D290,'BAZA PRAC'!$D$4:$D$61,0)),"")))</f>
        <v/>
      </c>
      <c r="C290" s="20" t="n"/>
      <c r="D290" s="21" t="n"/>
      <c r="E290" s="27">
        <f>IF($BY290&lt;&gt;"",$BY290,IF($D290="","",IFERROR(INDEX('BAZA PRAC'!$E$4:$E$61,MATCH($D290,'BAZA PRAC'!$D$4:$D$61,0)),"")))</f>
        <v/>
      </c>
      <c r="F290" s="22" t="n"/>
      <c r="G290" s="23" t="n"/>
      <c r="H290" s="23" t="n"/>
      <c r="I290" s="23" t="n"/>
      <c r="J290" s="28">
        <f>IF($D290="","",N(G290)+N(H290)+N(I290))</f>
        <v/>
      </c>
      <c r="K290" s="28">
        <f>IF($D290="","",N(F290)*J290)</f>
        <v/>
      </c>
      <c r="L290" s="25" t="n"/>
      <c r="M290" s="28">
        <f>IF($D290="","",K290*(1-N(L290)))</f>
        <v/>
      </c>
      <c r="N290" s="21" t="n"/>
      <c r="P290" s="26">
        <f>IFERROR(VLOOKUP($C290,USTAWIENIA!$E$2:$H$8,3,FALSE),4)</f>
        <v/>
      </c>
      <c r="Q290" s="26">
        <f>IFERROR(VLOOKUP($C290,USTAWIENIA!$E$2:$H$8,4,FALSE),58)</f>
        <v/>
      </c>
      <c r="R290" s="26">
        <f>IF(1&lt;=$Q290,INDEX('BAZA PRAC'!$D$4:$D$61,$P290-4+1),"")</f>
        <v/>
      </c>
      <c r="S290" s="26">
        <f>IF(2&lt;=$Q290,INDEX('BAZA PRAC'!$D$4:$D$61,$P290-4+2),"")</f>
        <v/>
      </c>
      <c r="T290" s="26">
        <f>IF(3&lt;=$Q290,INDEX('BAZA PRAC'!$D$4:$D$61,$P290-4+3),"")</f>
        <v/>
      </c>
      <c r="U290" s="26">
        <f>IF(4&lt;=$Q290,INDEX('BAZA PRAC'!$D$4:$D$61,$P290-4+4),"")</f>
        <v/>
      </c>
      <c r="V290" s="26">
        <f>IF(5&lt;=$Q290,INDEX('BAZA PRAC'!$D$4:$D$61,$P290-4+5),"")</f>
        <v/>
      </c>
      <c r="W290" s="26">
        <f>IF(6&lt;=$Q290,INDEX('BAZA PRAC'!$D$4:$D$61,$P290-4+6),"")</f>
        <v/>
      </c>
      <c r="X290" s="26">
        <f>IF(7&lt;=$Q290,INDEX('BAZA PRAC'!$D$4:$D$61,$P290-4+7),"")</f>
        <v/>
      </c>
      <c r="Y290" s="26">
        <f>IF(8&lt;=$Q290,INDEX('BAZA PRAC'!$D$4:$D$61,$P290-4+8),"")</f>
        <v/>
      </c>
      <c r="Z290" s="26">
        <f>IF(9&lt;=$Q290,INDEX('BAZA PRAC'!$D$4:$D$61,$P290-4+9),"")</f>
        <v/>
      </c>
      <c r="AA290" s="26">
        <f>IF(10&lt;=$Q290,INDEX('BAZA PRAC'!$D$4:$D$61,$P290-4+10),"")</f>
        <v/>
      </c>
      <c r="AB290" s="26">
        <f>IF(11&lt;=$Q290,INDEX('BAZA PRAC'!$D$4:$D$61,$P290-4+11),"")</f>
        <v/>
      </c>
      <c r="AC290" s="26">
        <f>IF(12&lt;=$Q290,INDEX('BAZA PRAC'!$D$4:$D$61,$P290-4+12),"")</f>
        <v/>
      </c>
      <c r="AD290" s="26">
        <f>IF(13&lt;=$Q290,INDEX('BAZA PRAC'!$D$4:$D$61,$P290-4+13),"")</f>
        <v/>
      </c>
      <c r="AE290" s="26">
        <f>IF(14&lt;=$Q290,INDEX('BAZA PRAC'!$D$4:$D$61,$P290-4+14),"")</f>
        <v/>
      </c>
      <c r="AF290" s="26">
        <f>IF(15&lt;=$Q290,INDEX('BAZA PRAC'!$D$4:$D$61,$P290-4+15),"")</f>
        <v/>
      </c>
      <c r="AG290" s="26">
        <f>IF(16&lt;=$Q290,INDEX('BAZA PRAC'!$D$4:$D$61,$P290-4+16),"")</f>
        <v/>
      </c>
      <c r="AH290" s="26">
        <f>IF(17&lt;=$Q290,INDEX('BAZA PRAC'!$D$4:$D$61,$P290-4+17),"")</f>
        <v/>
      </c>
      <c r="AI290" s="26">
        <f>IF(18&lt;=$Q290,INDEX('BAZA PRAC'!$D$4:$D$61,$P290-4+18),"")</f>
        <v/>
      </c>
      <c r="AJ290" s="26">
        <f>IF(19&lt;=$Q290,INDEX('BAZA PRAC'!$D$4:$D$61,$P290-4+19),"")</f>
        <v/>
      </c>
      <c r="AK290" s="26">
        <f>IF(20&lt;=$Q290,INDEX('BAZA PRAC'!$D$4:$D$61,$P290-4+20),"")</f>
        <v/>
      </c>
      <c r="AL290" s="26">
        <f>IF(21&lt;=$Q290,INDEX('BAZA PRAC'!$D$4:$D$61,$P290-4+21),"")</f>
        <v/>
      </c>
      <c r="AM290" s="26">
        <f>IF(22&lt;=$Q290,INDEX('BAZA PRAC'!$D$4:$D$61,$P290-4+22),"")</f>
        <v/>
      </c>
      <c r="AN290" s="26">
        <f>IF(23&lt;=$Q290,INDEX('BAZA PRAC'!$D$4:$D$61,$P290-4+23),"")</f>
        <v/>
      </c>
      <c r="AO290" s="26">
        <f>IF(24&lt;=$Q290,INDEX('BAZA PRAC'!$D$4:$D$61,$P290-4+24),"")</f>
        <v/>
      </c>
      <c r="AP290" s="26">
        <f>IF(25&lt;=$Q290,INDEX('BAZA PRAC'!$D$4:$D$61,$P290-4+25),"")</f>
        <v/>
      </c>
      <c r="AQ290" s="26">
        <f>IF(26&lt;=$Q290,INDEX('BAZA PRAC'!$D$4:$D$61,$P290-4+26),"")</f>
        <v/>
      </c>
      <c r="AR290" s="26">
        <f>IF(27&lt;=$Q290,INDEX('BAZA PRAC'!$D$4:$D$61,$P290-4+27),"")</f>
        <v/>
      </c>
      <c r="AS290" s="26">
        <f>IF(28&lt;=$Q290,INDEX('BAZA PRAC'!$D$4:$D$61,$P290-4+28),"")</f>
        <v/>
      </c>
      <c r="AT290" s="26">
        <f>IF(29&lt;=$Q290,INDEX('BAZA PRAC'!$D$4:$D$61,$P290-4+29),"")</f>
        <v/>
      </c>
      <c r="AU290" s="26">
        <f>IF(30&lt;=$Q290,INDEX('BAZA PRAC'!$D$4:$D$61,$P290-4+30),"")</f>
        <v/>
      </c>
      <c r="AV290" s="26">
        <f>IF(31&lt;=$Q290,INDEX('BAZA PRAC'!$D$4:$D$61,$P290-4+31),"")</f>
        <v/>
      </c>
      <c r="AW290" s="26">
        <f>IF(32&lt;=$Q290,INDEX('BAZA PRAC'!$D$4:$D$61,$P290-4+32),"")</f>
        <v/>
      </c>
      <c r="AX290" s="26">
        <f>IF(33&lt;=$Q290,INDEX('BAZA PRAC'!$D$4:$D$61,$P290-4+33),"")</f>
        <v/>
      </c>
      <c r="AY290" s="26">
        <f>IF(34&lt;=$Q290,INDEX('BAZA PRAC'!$D$4:$D$61,$P290-4+34),"")</f>
        <v/>
      </c>
      <c r="AZ290" s="26">
        <f>IF(35&lt;=$Q290,INDEX('BAZA PRAC'!$D$4:$D$61,$P290-4+35),"")</f>
        <v/>
      </c>
      <c r="BA290" s="26">
        <f>IF(36&lt;=$Q290,INDEX('BAZA PRAC'!$D$4:$D$61,$P290-4+36),"")</f>
        <v/>
      </c>
      <c r="BB290" s="26">
        <f>IF(37&lt;=$Q290,INDEX('BAZA PRAC'!$D$4:$D$61,$P290-4+37),"")</f>
        <v/>
      </c>
      <c r="BC290" s="26">
        <f>IF(38&lt;=$Q290,INDEX('BAZA PRAC'!$D$4:$D$61,$P290-4+38),"")</f>
        <v/>
      </c>
      <c r="BD290" s="26">
        <f>IF(39&lt;=$Q290,INDEX('BAZA PRAC'!$D$4:$D$61,$P290-4+39),"")</f>
        <v/>
      </c>
      <c r="BE290" s="26">
        <f>IF(40&lt;=$Q290,INDEX('BAZA PRAC'!$D$4:$D$61,$P290-4+40),"")</f>
        <v/>
      </c>
      <c r="BF290" s="26">
        <f>IF(41&lt;=$Q290,INDEX('BAZA PRAC'!$D$4:$D$61,$P290-4+41),"")</f>
        <v/>
      </c>
      <c r="BG290" s="26">
        <f>IF(42&lt;=$Q290,INDEX('BAZA PRAC'!$D$4:$D$61,$P290-4+42),"")</f>
        <v/>
      </c>
      <c r="BH290" s="26">
        <f>IF(43&lt;=$Q290,INDEX('BAZA PRAC'!$D$4:$D$61,$P290-4+43),"")</f>
        <v/>
      </c>
      <c r="BI290" s="26">
        <f>IF(44&lt;=$Q290,INDEX('BAZA PRAC'!$D$4:$D$61,$P290-4+44),"")</f>
        <v/>
      </c>
      <c r="BJ290" s="26">
        <f>IF(45&lt;=$Q290,INDEX('BAZA PRAC'!$D$4:$D$61,$P290-4+45),"")</f>
        <v/>
      </c>
      <c r="BK290" s="26">
        <f>IF(46&lt;=$Q290,INDEX('BAZA PRAC'!$D$4:$D$61,$P290-4+46),"")</f>
        <v/>
      </c>
      <c r="BL290" s="26">
        <f>IF(47&lt;=$Q290,INDEX('BAZA PRAC'!$D$4:$D$61,$P290-4+47),"")</f>
        <v/>
      </c>
      <c r="BM290" s="26">
        <f>IF(48&lt;=$Q290,INDEX('BAZA PRAC'!$D$4:$D$61,$P290-4+48),"")</f>
        <v/>
      </c>
      <c r="BN290" s="26">
        <f>IF(49&lt;=$Q290,INDEX('BAZA PRAC'!$D$4:$D$61,$P290-4+49),"")</f>
        <v/>
      </c>
      <c r="BO290" s="26">
        <f>IF(50&lt;=$Q290,INDEX('BAZA PRAC'!$D$4:$D$61,$P290-4+50),"")</f>
        <v/>
      </c>
      <c r="BP290" s="26">
        <f>IF(51&lt;=$Q290,INDEX('BAZA PRAC'!$D$4:$D$61,$P290-4+51),"")</f>
        <v/>
      </c>
      <c r="BQ290" s="26">
        <f>IF(52&lt;=$Q290,INDEX('BAZA PRAC'!$D$4:$D$61,$P290-4+52),"")</f>
        <v/>
      </c>
      <c r="BR290" s="26">
        <f>IF(53&lt;=$Q290,INDEX('BAZA PRAC'!$D$4:$D$61,$P290-4+53),"")</f>
        <v/>
      </c>
      <c r="BS290" s="26">
        <f>IF(54&lt;=$Q290,INDEX('BAZA PRAC'!$D$4:$D$61,$P290-4+54),"")</f>
        <v/>
      </c>
      <c r="BT290" s="26">
        <f>IF(55&lt;=$Q290,INDEX('BAZA PRAC'!$D$4:$D$61,$P290-4+55),"")</f>
        <v/>
      </c>
      <c r="BU290" s="26">
        <f>IF(56&lt;=$Q290,INDEX('BAZA PRAC'!$D$4:$D$61,$P290-4+56),"")</f>
        <v/>
      </c>
      <c r="BV290" s="26">
        <f>IF(57&lt;=$Q290,INDEX('BAZA PRAC'!$D$4:$D$61,$P290-4+57),"")</f>
        <v/>
      </c>
      <c r="BW290" s="26">
        <f>IF(58&lt;=$Q290,INDEX('BAZA PRAC'!$D$4:$D$61,$P290-4+58),"")</f>
        <v/>
      </c>
      <c r="BX290" s="20" t="n"/>
      <c r="BY290" s="20" t="n"/>
    </row>
    <row r="291">
      <c r="A291" s="19">
        <f>IF($D291="","",COUNTA($D$11:$D291))</f>
        <v/>
      </c>
      <c r="B291" s="19">
        <f>IF($BX291&lt;&gt;"",$BX291,IF($D291="","",IFERROR(INDEX('BAZA PRAC'!$A$4:$A$61,MATCH($D291,'BAZA PRAC'!$D$4:$D$61,0)),"")))</f>
        <v/>
      </c>
      <c r="C291" s="20" t="n"/>
      <c r="D291" s="21" t="n"/>
      <c r="E291" s="19">
        <f>IF($BY291&lt;&gt;"",$BY291,IF($D291="","",IFERROR(INDEX('BAZA PRAC'!$E$4:$E$61,MATCH($D291,'BAZA PRAC'!$D$4:$D$61,0)),"")))</f>
        <v/>
      </c>
      <c r="F291" s="22" t="n"/>
      <c r="G291" s="23" t="n"/>
      <c r="H291" s="23" t="n"/>
      <c r="I291" s="23" t="n"/>
      <c r="J291" s="24">
        <f>IF($D291="","",N(G291)+N(H291)+N(I291))</f>
        <v/>
      </c>
      <c r="K291" s="24">
        <f>IF($D291="","",N(F291)*J291)</f>
        <v/>
      </c>
      <c r="L291" s="25" t="n"/>
      <c r="M291" s="24">
        <f>IF($D291="","",K291*(1-N(L291)))</f>
        <v/>
      </c>
      <c r="N291" s="21" t="n"/>
      <c r="P291" s="26">
        <f>IFERROR(VLOOKUP($C291,USTAWIENIA!$E$2:$H$8,3,FALSE),4)</f>
        <v/>
      </c>
      <c r="Q291" s="26">
        <f>IFERROR(VLOOKUP($C291,USTAWIENIA!$E$2:$H$8,4,FALSE),58)</f>
        <v/>
      </c>
      <c r="R291" s="26">
        <f>IF(1&lt;=$Q291,INDEX('BAZA PRAC'!$D$4:$D$61,$P291-4+1),"")</f>
        <v/>
      </c>
      <c r="S291" s="26">
        <f>IF(2&lt;=$Q291,INDEX('BAZA PRAC'!$D$4:$D$61,$P291-4+2),"")</f>
        <v/>
      </c>
      <c r="T291" s="26">
        <f>IF(3&lt;=$Q291,INDEX('BAZA PRAC'!$D$4:$D$61,$P291-4+3),"")</f>
        <v/>
      </c>
      <c r="U291" s="26">
        <f>IF(4&lt;=$Q291,INDEX('BAZA PRAC'!$D$4:$D$61,$P291-4+4),"")</f>
        <v/>
      </c>
      <c r="V291" s="26">
        <f>IF(5&lt;=$Q291,INDEX('BAZA PRAC'!$D$4:$D$61,$P291-4+5),"")</f>
        <v/>
      </c>
      <c r="W291" s="26">
        <f>IF(6&lt;=$Q291,INDEX('BAZA PRAC'!$D$4:$D$61,$P291-4+6),"")</f>
        <v/>
      </c>
      <c r="X291" s="26">
        <f>IF(7&lt;=$Q291,INDEX('BAZA PRAC'!$D$4:$D$61,$P291-4+7),"")</f>
        <v/>
      </c>
      <c r="Y291" s="26">
        <f>IF(8&lt;=$Q291,INDEX('BAZA PRAC'!$D$4:$D$61,$P291-4+8),"")</f>
        <v/>
      </c>
      <c r="Z291" s="26">
        <f>IF(9&lt;=$Q291,INDEX('BAZA PRAC'!$D$4:$D$61,$P291-4+9),"")</f>
        <v/>
      </c>
      <c r="AA291" s="26">
        <f>IF(10&lt;=$Q291,INDEX('BAZA PRAC'!$D$4:$D$61,$P291-4+10),"")</f>
        <v/>
      </c>
      <c r="AB291" s="26">
        <f>IF(11&lt;=$Q291,INDEX('BAZA PRAC'!$D$4:$D$61,$P291-4+11),"")</f>
        <v/>
      </c>
      <c r="AC291" s="26">
        <f>IF(12&lt;=$Q291,INDEX('BAZA PRAC'!$D$4:$D$61,$P291-4+12),"")</f>
        <v/>
      </c>
      <c r="AD291" s="26">
        <f>IF(13&lt;=$Q291,INDEX('BAZA PRAC'!$D$4:$D$61,$P291-4+13),"")</f>
        <v/>
      </c>
      <c r="AE291" s="26">
        <f>IF(14&lt;=$Q291,INDEX('BAZA PRAC'!$D$4:$D$61,$P291-4+14),"")</f>
        <v/>
      </c>
      <c r="AF291" s="26">
        <f>IF(15&lt;=$Q291,INDEX('BAZA PRAC'!$D$4:$D$61,$P291-4+15),"")</f>
        <v/>
      </c>
      <c r="AG291" s="26">
        <f>IF(16&lt;=$Q291,INDEX('BAZA PRAC'!$D$4:$D$61,$P291-4+16),"")</f>
        <v/>
      </c>
      <c r="AH291" s="26">
        <f>IF(17&lt;=$Q291,INDEX('BAZA PRAC'!$D$4:$D$61,$P291-4+17),"")</f>
        <v/>
      </c>
      <c r="AI291" s="26">
        <f>IF(18&lt;=$Q291,INDEX('BAZA PRAC'!$D$4:$D$61,$P291-4+18),"")</f>
        <v/>
      </c>
      <c r="AJ291" s="26">
        <f>IF(19&lt;=$Q291,INDEX('BAZA PRAC'!$D$4:$D$61,$P291-4+19),"")</f>
        <v/>
      </c>
      <c r="AK291" s="26">
        <f>IF(20&lt;=$Q291,INDEX('BAZA PRAC'!$D$4:$D$61,$P291-4+20),"")</f>
        <v/>
      </c>
      <c r="AL291" s="26">
        <f>IF(21&lt;=$Q291,INDEX('BAZA PRAC'!$D$4:$D$61,$P291-4+21),"")</f>
        <v/>
      </c>
      <c r="AM291" s="26">
        <f>IF(22&lt;=$Q291,INDEX('BAZA PRAC'!$D$4:$D$61,$P291-4+22),"")</f>
        <v/>
      </c>
      <c r="AN291" s="26">
        <f>IF(23&lt;=$Q291,INDEX('BAZA PRAC'!$D$4:$D$61,$P291-4+23),"")</f>
        <v/>
      </c>
      <c r="AO291" s="26">
        <f>IF(24&lt;=$Q291,INDEX('BAZA PRAC'!$D$4:$D$61,$P291-4+24),"")</f>
        <v/>
      </c>
      <c r="AP291" s="26">
        <f>IF(25&lt;=$Q291,INDEX('BAZA PRAC'!$D$4:$D$61,$P291-4+25),"")</f>
        <v/>
      </c>
      <c r="AQ291" s="26">
        <f>IF(26&lt;=$Q291,INDEX('BAZA PRAC'!$D$4:$D$61,$P291-4+26),"")</f>
        <v/>
      </c>
      <c r="AR291" s="26">
        <f>IF(27&lt;=$Q291,INDEX('BAZA PRAC'!$D$4:$D$61,$P291-4+27),"")</f>
        <v/>
      </c>
      <c r="AS291" s="26">
        <f>IF(28&lt;=$Q291,INDEX('BAZA PRAC'!$D$4:$D$61,$P291-4+28),"")</f>
        <v/>
      </c>
      <c r="AT291" s="26">
        <f>IF(29&lt;=$Q291,INDEX('BAZA PRAC'!$D$4:$D$61,$P291-4+29),"")</f>
        <v/>
      </c>
      <c r="AU291" s="26">
        <f>IF(30&lt;=$Q291,INDEX('BAZA PRAC'!$D$4:$D$61,$P291-4+30),"")</f>
        <v/>
      </c>
      <c r="AV291" s="26">
        <f>IF(31&lt;=$Q291,INDEX('BAZA PRAC'!$D$4:$D$61,$P291-4+31),"")</f>
        <v/>
      </c>
      <c r="AW291" s="26">
        <f>IF(32&lt;=$Q291,INDEX('BAZA PRAC'!$D$4:$D$61,$P291-4+32),"")</f>
        <v/>
      </c>
      <c r="AX291" s="26">
        <f>IF(33&lt;=$Q291,INDEX('BAZA PRAC'!$D$4:$D$61,$P291-4+33),"")</f>
        <v/>
      </c>
      <c r="AY291" s="26">
        <f>IF(34&lt;=$Q291,INDEX('BAZA PRAC'!$D$4:$D$61,$P291-4+34),"")</f>
        <v/>
      </c>
      <c r="AZ291" s="26">
        <f>IF(35&lt;=$Q291,INDEX('BAZA PRAC'!$D$4:$D$61,$P291-4+35),"")</f>
        <v/>
      </c>
      <c r="BA291" s="26">
        <f>IF(36&lt;=$Q291,INDEX('BAZA PRAC'!$D$4:$D$61,$P291-4+36),"")</f>
        <v/>
      </c>
      <c r="BB291" s="26">
        <f>IF(37&lt;=$Q291,INDEX('BAZA PRAC'!$D$4:$D$61,$P291-4+37),"")</f>
        <v/>
      </c>
      <c r="BC291" s="26">
        <f>IF(38&lt;=$Q291,INDEX('BAZA PRAC'!$D$4:$D$61,$P291-4+38),"")</f>
        <v/>
      </c>
      <c r="BD291" s="26">
        <f>IF(39&lt;=$Q291,INDEX('BAZA PRAC'!$D$4:$D$61,$P291-4+39),"")</f>
        <v/>
      </c>
      <c r="BE291" s="26">
        <f>IF(40&lt;=$Q291,INDEX('BAZA PRAC'!$D$4:$D$61,$P291-4+40),"")</f>
        <v/>
      </c>
      <c r="BF291" s="26">
        <f>IF(41&lt;=$Q291,INDEX('BAZA PRAC'!$D$4:$D$61,$P291-4+41),"")</f>
        <v/>
      </c>
      <c r="BG291" s="26">
        <f>IF(42&lt;=$Q291,INDEX('BAZA PRAC'!$D$4:$D$61,$P291-4+42),"")</f>
        <v/>
      </c>
      <c r="BH291" s="26">
        <f>IF(43&lt;=$Q291,INDEX('BAZA PRAC'!$D$4:$D$61,$P291-4+43),"")</f>
        <v/>
      </c>
      <c r="BI291" s="26">
        <f>IF(44&lt;=$Q291,INDEX('BAZA PRAC'!$D$4:$D$61,$P291-4+44),"")</f>
        <v/>
      </c>
      <c r="BJ291" s="26">
        <f>IF(45&lt;=$Q291,INDEX('BAZA PRAC'!$D$4:$D$61,$P291-4+45),"")</f>
        <v/>
      </c>
      <c r="BK291" s="26">
        <f>IF(46&lt;=$Q291,INDEX('BAZA PRAC'!$D$4:$D$61,$P291-4+46),"")</f>
        <v/>
      </c>
      <c r="BL291" s="26">
        <f>IF(47&lt;=$Q291,INDEX('BAZA PRAC'!$D$4:$D$61,$P291-4+47),"")</f>
        <v/>
      </c>
      <c r="BM291" s="26">
        <f>IF(48&lt;=$Q291,INDEX('BAZA PRAC'!$D$4:$D$61,$P291-4+48),"")</f>
        <v/>
      </c>
      <c r="BN291" s="26">
        <f>IF(49&lt;=$Q291,INDEX('BAZA PRAC'!$D$4:$D$61,$P291-4+49),"")</f>
        <v/>
      </c>
      <c r="BO291" s="26">
        <f>IF(50&lt;=$Q291,INDEX('BAZA PRAC'!$D$4:$D$61,$P291-4+50),"")</f>
        <v/>
      </c>
      <c r="BP291" s="26">
        <f>IF(51&lt;=$Q291,INDEX('BAZA PRAC'!$D$4:$D$61,$P291-4+51),"")</f>
        <v/>
      </c>
      <c r="BQ291" s="26">
        <f>IF(52&lt;=$Q291,INDEX('BAZA PRAC'!$D$4:$D$61,$P291-4+52),"")</f>
        <v/>
      </c>
      <c r="BR291" s="26">
        <f>IF(53&lt;=$Q291,INDEX('BAZA PRAC'!$D$4:$D$61,$P291-4+53),"")</f>
        <v/>
      </c>
      <c r="BS291" s="26">
        <f>IF(54&lt;=$Q291,INDEX('BAZA PRAC'!$D$4:$D$61,$P291-4+54),"")</f>
        <v/>
      </c>
      <c r="BT291" s="26">
        <f>IF(55&lt;=$Q291,INDEX('BAZA PRAC'!$D$4:$D$61,$P291-4+55),"")</f>
        <v/>
      </c>
      <c r="BU291" s="26">
        <f>IF(56&lt;=$Q291,INDEX('BAZA PRAC'!$D$4:$D$61,$P291-4+56),"")</f>
        <v/>
      </c>
      <c r="BV291" s="26">
        <f>IF(57&lt;=$Q291,INDEX('BAZA PRAC'!$D$4:$D$61,$P291-4+57),"")</f>
        <v/>
      </c>
      <c r="BW291" s="26">
        <f>IF(58&lt;=$Q291,INDEX('BAZA PRAC'!$D$4:$D$61,$P291-4+58),"")</f>
        <v/>
      </c>
      <c r="BX291" s="20" t="n"/>
      <c r="BY291" s="20" t="n"/>
    </row>
    <row r="292">
      <c r="A292" s="27">
        <f>IF($D292="","",COUNTA($D$11:$D292))</f>
        <v/>
      </c>
      <c r="B292" s="27">
        <f>IF($BX292&lt;&gt;"",$BX292,IF($D292="","",IFERROR(INDEX('BAZA PRAC'!$A$4:$A$61,MATCH($D292,'BAZA PRAC'!$D$4:$D$61,0)),"")))</f>
        <v/>
      </c>
      <c r="C292" s="20" t="n"/>
      <c r="D292" s="21" t="n"/>
      <c r="E292" s="27">
        <f>IF($BY292&lt;&gt;"",$BY292,IF($D292="","",IFERROR(INDEX('BAZA PRAC'!$E$4:$E$61,MATCH($D292,'BAZA PRAC'!$D$4:$D$61,0)),"")))</f>
        <v/>
      </c>
      <c r="F292" s="22" t="n"/>
      <c r="G292" s="23" t="n"/>
      <c r="H292" s="23" t="n"/>
      <c r="I292" s="23" t="n"/>
      <c r="J292" s="28">
        <f>IF($D292="","",N(G292)+N(H292)+N(I292))</f>
        <v/>
      </c>
      <c r="K292" s="28">
        <f>IF($D292="","",N(F292)*J292)</f>
        <v/>
      </c>
      <c r="L292" s="25" t="n"/>
      <c r="M292" s="28">
        <f>IF($D292="","",K292*(1-N(L292)))</f>
        <v/>
      </c>
      <c r="N292" s="21" t="n"/>
      <c r="P292" s="26">
        <f>IFERROR(VLOOKUP($C292,USTAWIENIA!$E$2:$H$8,3,FALSE),4)</f>
        <v/>
      </c>
      <c r="Q292" s="26">
        <f>IFERROR(VLOOKUP($C292,USTAWIENIA!$E$2:$H$8,4,FALSE),58)</f>
        <v/>
      </c>
      <c r="R292" s="26">
        <f>IF(1&lt;=$Q292,INDEX('BAZA PRAC'!$D$4:$D$61,$P292-4+1),"")</f>
        <v/>
      </c>
      <c r="S292" s="26">
        <f>IF(2&lt;=$Q292,INDEX('BAZA PRAC'!$D$4:$D$61,$P292-4+2),"")</f>
        <v/>
      </c>
      <c r="T292" s="26">
        <f>IF(3&lt;=$Q292,INDEX('BAZA PRAC'!$D$4:$D$61,$P292-4+3),"")</f>
        <v/>
      </c>
      <c r="U292" s="26">
        <f>IF(4&lt;=$Q292,INDEX('BAZA PRAC'!$D$4:$D$61,$P292-4+4),"")</f>
        <v/>
      </c>
      <c r="V292" s="26">
        <f>IF(5&lt;=$Q292,INDEX('BAZA PRAC'!$D$4:$D$61,$P292-4+5),"")</f>
        <v/>
      </c>
      <c r="W292" s="26">
        <f>IF(6&lt;=$Q292,INDEX('BAZA PRAC'!$D$4:$D$61,$P292-4+6),"")</f>
        <v/>
      </c>
      <c r="X292" s="26">
        <f>IF(7&lt;=$Q292,INDEX('BAZA PRAC'!$D$4:$D$61,$P292-4+7),"")</f>
        <v/>
      </c>
      <c r="Y292" s="26">
        <f>IF(8&lt;=$Q292,INDEX('BAZA PRAC'!$D$4:$D$61,$P292-4+8),"")</f>
        <v/>
      </c>
      <c r="Z292" s="26">
        <f>IF(9&lt;=$Q292,INDEX('BAZA PRAC'!$D$4:$D$61,$P292-4+9),"")</f>
        <v/>
      </c>
      <c r="AA292" s="26">
        <f>IF(10&lt;=$Q292,INDEX('BAZA PRAC'!$D$4:$D$61,$P292-4+10),"")</f>
        <v/>
      </c>
      <c r="AB292" s="26">
        <f>IF(11&lt;=$Q292,INDEX('BAZA PRAC'!$D$4:$D$61,$P292-4+11),"")</f>
        <v/>
      </c>
      <c r="AC292" s="26">
        <f>IF(12&lt;=$Q292,INDEX('BAZA PRAC'!$D$4:$D$61,$P292-4+12),"")</f>
        <v/>
      </c>
      <c r="AD292" s="26">
        <f>IF(13&lt;=$Q292,INDEX('BAZA PRAC'!$D$4:$D$61,$P292-4+13),"")</f>
        <v/>
      </c>
      <c r="AE292" s="26">
        <f>IF(14&lt;=$Q292,INDEX('BAZA PRAC'!$D$4:$D$61,$P292-4+14),"")</f>
        <v/>
      </c>
      <c r="AF292" s="26">
        <f>IF(15&lt;=$Q292,INDEX('BAZA PRAC'!$D$4:$D$61,$P292-4+15),"")</f>
        <v/>
      </c>
      <c r="AG292" s="26">
        <f>IF(16&lt;=$Q292,INDEX('BAZA PRAC'!$D$4:$D$61,$P292-4+16),"")</f>
        <v/>
      </c>
      <c r="AH292" s="26">
        <f>IF(17&lt;=$Q292,INDEX('BAZA PRAC'!$D$4:$D$61,$P292-4+17),"")</f>
        <v/>
      </c>
      <c r="AI292" s="26">
        <f>IF(18&lt;=$Q292,INDEX('BAZA PRAC'!$D$4:$D$61,$P292-4+18),"")</f>
        <v/>
      </c>
      <c r="AJ292" s="26">
        <f>IF(19&lt;=$Q292,INDEX('BAZA PRAC'!$D$4:$D$61,$P292-4+19),"")</f>
        <v/>
      </c>
      <c r="AK292" s="26">
        <f>IF(20&lt;=$Q292,INDEX('BAZA PRAC'!$D$4:$D$61,$P292-4+20),"")</f>
        <v/>
      </c>
      <c r="AL292" s="26">
        <f>IF(21&lt;=$Q292,INDEX('BAZA PRAC'!$D$4:$D$61,$P292-4+21),"")</f>
        <v/>
      </c>
      <c r="AM292" s="26">
        <f>IF(22&lt;=$Q292,INDEX('BAZA PRAC'!$D$4:$D$61,$P292-4+22),"")</f>
        <v/>
      </c>
      <c r="AN292" s="26">
        <f>IF(23&lt;=$Q292,INDEX('BAZA PRAC'!$D$4:$D$61,$P292-4+23),"")</f>
        <v/>
      </c>
      <c r="AO292" s="26">
        <f>IF(24&lt;=$Q292,INDEX('BAZA PRAC'!$D$4:$D$61,$P292-4+24),"")</f>
        <v/>
      </c>
      <c r="AP292" s="26">
        <f>IF(25&lt;=$Q292,INDEX('BAZA PRAC'!$D$4:$D$61,$P292-4+25),"")</f>
        <v/>
      </c>
      <c r="AQ292" s="26">
        <f>IF(26&lt;=$Q292,INDEX('BAZA PRAC'!$D$4:$D$61,$P292-4+26),"")</f>
        <v/>
      </c>
      <c r="AR292" s="26">
        <f>IF(27&lt;=$Q292,INDEX('BAZA PRAC'!$D$4:$D$61,$P292-4+27),"")</f>
        <v/>
      </c>
      <c r="AS292" s="26">
        <f>IF(28&lt;=$Q292,INDEX('BAZA PRAC'!$D$4:$D$61,$P292-4+28),"")</f>
        <v/>
      </c>
      <c r="AT292" s="26">
        <f>IF(29&lt;=$Q292,INDEX('BAZA PRAC'!$D$4:$D$61,$P292-4+29),"")</f>
        <v/>
      </c>
      <c r="AU292" s="26">
        <f>IF(30&lt;=$Q292,INDEX('BAZA PRAC'!$D$4:$D$61,$P292-4+30),"")</f>
        <v/>
      </c>
      <c r="AV292" s="26">
        <f>IF(31&lt;=$Q292,INDEX('BAZA PRAC'!$D$4:$D$61,$P292-4+31),"")</f>
        <v/>
      </c>
      <c r="AW292" s="26">
        <f>IF(32&lt;=$Q292,INDEX('BAZA PRAC'!$D$4:$D$61,$P292-4+32),"")</f>
        <v/>
      </c>
      <c r="AX292" s="26">
        <f>IF(33&lt;=$Q292,INDEX('BAZA PRAC'!$D$4:$D$61,$P292-4+33),"")</f>
        <v/>
      </c>
      <c r="AY292" s="26">
        <f>IF(34&lt;=$Q292,INDEX('BAZA PRAC'!$D$4:$D$61,$P292-4+34),"")</f>
        <v/>
      </c>
      <c r="AZ292" s="26">
        <f>IF(35&lt;=$Q292,INDEX('BAZA PRAC'!$D$4:$D$61,$P292-4+35),"")</f>
        <v/>
      </c>
      <c r="BA292" s="26">
        <f>IF(36&lt;=$Q292,INDEX('BAZA PRAC'!$D$4:$D$61,$P292-4+36),"")</f>
        <v/>
      </c>
      <c r="BB292" s="26">
        <f>IF(37&lt;=$Q292,INDEX('BAZA PRAC'!$D$4:$D$61,$P292-4+37),"")</f>
        <v/>
      </c>
      <c r="BC292" s="26">
        <f>IF(38&lt;=$Q292,INDEX('BAZA PRAC'!$D$4:$D$61,$P292-4+38),"")</f>
        <v/>
      </c>
      <c r="BD292" s="26">
        <f>IF(39&lt;=$Q292,INDEX('BAZA PRAC'!$D$4:$D$61,$P292-4+39),"")</f>
        <v/>
      </c>
      <c r="BE292" s="26">
        <f>IF(40&lt;=$Q292,INDEX('BAZA PRAC'!$D$4:$D$61,$P292-4+40),"")</f>
        <v/>
      </c>
      <c r="BF292" s="26">
        <f>IF(41&lt;=$Q292,INDEX('BAZA PRAC'!$D$4:$D$61,$P292-4+41),"")</f>
        <v/>
      </c>
      <c r="BG292" s="26">
        <f>IF(42&lt;=$Q292,INDEX('BAZA PRAC'!$D$4:$D$61,$P292-4+42),"")</f>
        <v/>
      </c>
      <c r="BH292" s="26">
        <f>IF(43&lt;=$Q292,INDEX('BAZA PRAC'!$D$4:$D$61,$P292-4+43),"")</f>
        <v/>
      </c>
      <c r="BI292" s="26">
        <f>IF(44&lt;=$Q292,INDEX('BAZA PRAC'!$D$4:$D$61,$P292-4+44),"")</f>
        <v/>
      </c>
      <c r="BJ292" s="26">
        <f>IF(45&lt;=$Q292,INDEX('BAZA PRAC'!$D$4:$D$61,$P292-4+45),"")</f>
        <v/>
      </c>
      <c r="BK292" s="26">
        <f>IF(46&lt;=$Q292,INDEX('BAZA PRAC'!$D$4:$D$61,$P292-4+46),"")</f>
        <v/>
      </c>
      <c r="BL292" s="26">
        <f>IF(47&lt;=$Q292,INDEX('BAZA PRAC'!$D$4:$D$61,$P292-4+47),"")</f>
        <v/>
      </c>
      <c r="BM292" s="26">
        <f>IF(48&lt;=$Q292,INDEX('BAZA PRAC'!$D$4:$D$61,$P292-4+48),"")</f>
        <v/>
      </c>
      <c r="BN292" s="26">
        <f>IF(49&lt;=$Q292,INDEX('BAZA PRAC'!$D$4:$D$61,$P292-4+49),"")</f>
        <v/>
      </c>
      <c r="BO292" s="26">
        <f>IF(50&lt;=$Q292,INDEX('BAZA PRAC'!$D$4:$D$61,$P292-4+50),"")</f>
        <v/>
      </c>
      <c r="BP292" s="26">
        <f>IF(51&lt;=$Q292,INDEX('BAZA PRAC'!$D$4:$D$61,$P292-4+51),"")</f>
        <v/>
      </c>
      <c r="BQ292" s="26">
        <f>IF(52&lt;=$Q292,INDEX('BAZA PRAC'!$D$4:$D$61,$P292-4+52),"")</f>
        <v/>
      </c>
      <c r="BR292" s="26">
        <f>IF(53&lt;=$Q292,INDEX('BAZA PRAC'!$D$4:$D$61,$P292-4+53),"")</f>
        <v/>
      </c>
      <c r="BS292" s="26">
        <f>IF(54&lt;=$Q292,INDEX('BAZA PRAC'!$D$4:$D$61,$P292-4+54),"")</f>
        <v/>
      </c>
      <c r="BT292" s="26">
        <f>IF(55&lt;=$Q292,INDEX('BAZA PRAC'!$D$4:$D$61,$P292-4+55),"")</f>
        <v/>
      </c>
      <c r="BU292" s="26">
        <f>IF(56&lt;=$Q292,INDEX('BAZA PRAC'!$D$4:$D$61,$P292-4+56),"")</f>
        <v/>
      </c>
      <c r="BV292" s="26">
        <f>IF(57&lt;=$Q292,INDEX('BAZA PRAC'!$D$4:$D$61,$P292-4+57),"")</f>
        <v/>
      </c>
      <c r="BW292" s="26">
        <f>IF(58&lt;=$Q292,INDEX('BAZA PRAC'!$D$4:$D$61,$P292-4+58),"")</f>
        <v/>
      </c>
      <c r="BX292" s="20" t="n"/>
      <c r="BY292" s="20" t="n"/>
    </row>
    <row r="293">
      <c r="A293" s="19">
        <f>IF($D293="","",COUNTA($D$11:$D293))</f>
        <v/>
      </c>
      <c r="B293" s="19">
        <f>IF($BX293&lt;&gt;"",$BX293,IF($D293="","",IFERROR(INDEX('BAZA PRAC'!$A$4:$A$61,MATCH($D293,'BAZA PRAC'!$D$4:$D$61,0)),"")))</f>
        <v/>
      </c>
      <c r="C293" s="20" t="n"/>
      <c r="D293" s="21" t="n"/>
      <c r="E293" s="19">
        <f>IF($BY293&lt;&gt;"",$BY293,IF($D293="","",IFERROR(INDEX('BAZA PRAC'!$E$4:$E$61,MATCH($D293,'BAZA PRAC'!$D$4:$D$61,0)),"")))</f>
        <v/>
      </c>
      <c r="F293" s="22" t="n"/>
      <c r="G293" s="23" t="n"/>
      <c r="H293" s="23" t="n"/>
      <c r="I293" s="23" t="n"/>
      <c r="J293" s="24">
        <f>IF($D293="","",N(G293)+N(H293)+N(I293))</f>
        <v/>
      </c>
      <c r="K293" s="24">
        <f>IF($D293="","",N(F293)*J293)</f>
        <v/>
      </c>
      <c r="L293" s="25" t="n"/>
      <c r="M293" s="24">
        <f>IF($D293="","",K293*(1-N(L293)))</f>
        <v/>
      </c>
      <c r="N293" s="21" t="n"/>
      <c r="P293" s="26">
        <f>IFERROR(VLOOKUP($C293,USTAWIENIA!$E$2:$H$8,3,FALSE),4)</f>
        <v/>
      </c>
      <c r="Q293" s="26">
        <f>IFERROR(VLOOKUP($C293,USTAWIENIA!$E$2:$H$8,4,FALSE),58)</f>
        <v/>
      </c>
      <c r="R293" s="26">
        <f>IF(1&lt;=$Q293,INDEX('BAZA PRAC'!$D$4:$D$61,$P293-4+1),"")</f>
        <v/>
      </c>
      <c r="S293" s="26">
        <f>IF(2&lt;=$Q293,INDEX('BAZA PRAC'!$D$4:$D$61,$P293-4+2),"")</f>
        <v/>
      </c>
      <c r="T293" s="26">
        <f>IF(3&lt;=$Q293,INDEX('BAZA PRAC'!$D$4:$D$61,$P293-4+3),"")</f>
        <v/>
      </c>
      <c r="U293" s="26">
        <f>IF(4&lt;=$Q293,INDEX('BAZA PRAC'!$D$4:$D$61,$P293-4+4),"")</f>
        <v/>
      </c>
      <c r="V293" s="26">
        <f>IF(5&lt;=$Q293,INDEX('BAZA PRAC'!$D$4:$D$61,$P293-4+5),"")</f>
        <v/>
      </c>
      <c r="W293" s="26">
        <f>IF(6&lt;=$Q293,INDEX('BAZA PRAC'!$D$4:$D$61,$P293-4+6),"")</f>
        <v/>
      </c>
      <c r="X293" s="26">
        <f>IF(7&lt;=$Q293,INDEX('BAZA PRAC'!$D$4:$D$61,$P293-4+7),"")</f>
        <v/>
      </c>
      <c r="Y293" s="26">
        <f>IF(8&lt;=$Q293,INDEX('BAZA PRAC'!$D$4:$D$61,$P293-4+8),"")</f>
        <v/>
      </c>
      <c r="Z293" s="26">
        <f>IF(9&lt;=$Q293,INDEX('BAZA PRAC'!$D$4:$D$61,$P293-4+9),"")</f>
        <v/>
      </c>
      <c r="AA293" s="26">
        <f>IF(10&lt;=$Q293,INDEX('BAZA PRAC'!$D$4:$D$61,$P293-4+10),"")</f>
        <v/>
      </c>
      <c r="AB293" s="26">
        <f>IF(11&lt;=$Q293,INDEX('BAZA PRAC'!$D$4:$D$61,$P293-4+11),"")</f>
        <v/>
      </c>
      <c r="AC293" s="26">
        <f>IF(12&lt;=$Q293,INDEX('BAZA PRAC'!$D$4:$D$61,$P293-4+12),"")</f>
        <v/>
      </c>
      <c r="AD293" s="26">
        <f>IF(13&lt;=$Q293,INDEX('BAZA PRAC'!$D$4:$D$61,$P293-4+13),"")</f>
        <v/>
      </c>
      <c r="AE293" s="26">
        <f>IF(14&lt;=$Q293,INDEX('BAZA PRAC'!$D$4:$D$61,$P293-4+14),"")</f>
        <v/>
      </c>
      <c r="AF293" s="26">
        <f>IF(15&lt;=$Q293,INDEX('BAZA PRAC'!$D$4:$D$61,$P293-4+15),"")</f>
        <v/>
      </c>
      <c r="AG293" s="26">
        <f>IF(16&lt;=$Q293,INDEX('BAZA PRAC'!$D$4:$D$61,$P293-4+16),"")</f>
        <v/>
      </c>
      <c r="AH293" s="26">
        <f>IF(17&lt;=$Q293,INDEX('BAZA PRAC'!$D$4:$D$61,$P293-4+17),"")</f>
        <v/>
      </c>
      <c r="AI293" s="26">
        <f>IF(18&lt;=$Q293,INDEX('BAZA PRAC'!$D$4:$D$61,$P293-4+18),"")</f>
        <v/>
      </c>
      <c r="AJ293" s="26">
        <f>IF(19&lt;=$Q293,INDEX('BAZA PRAC'!$D$4:$D$61,$P293-4+19),"")</f>
        <v/>
      </c>
      <c r="AK293" s="26">
        <f>IF(20&lt;=$Q293,INDEX('BAZA PRAC'!$D$4:$D$61,$P293-4+20),"")</f>
        <v/>
      </c>
      <c r="AL293" s="26">
        <f>IF(21&lt;=$Q293,INDEX('BAZA PRAC'!$D$4:$D$61,$P293-4+21),"")</f>
        <v/>
      </c>
      <c r="AM293" s="26">
        <f>IF(22&lt;=$Q293,INDEX('BAZA PRAC'!$D$4:$D$61,$P293-4+22),"")</f>
        <v/>
      </c>
      <c r="AN293" s="26">
        <f>IF(23&lt;=$Q293,INDEX('BAZA PRAC'!$D$4:$D$61,$P293-4+23),"")</f>
        <v/>
      </c>
      <c r="AO293" s="26">
        <f>IF(24&lt;=$Q293,INDEX('BAZA PRAC'!$D$4:$D$61,$P293-4+24),"")</f>
        <v/>
      </c>
      <c r="AP293" s="26">
        <f>IF(25&lt;=$Q293,INDEX('BAZA PRAC'!$D$4:$D$61,$P293-4+25),"")</f>
        <v/>
      </c>
      <c r="AQ293" s="26">
        <f>IF(26&lt;=$Q293,INDEX('BAZA PRAC'!$D$4:$D$61,$P293-4+26),"")</f>
        <v/>
      </c>
      <c r="AR293" s="26">
        <f>IF(27&lt;=$Q293,INDEX('BAZA PRAC'!$D$4:$D$61,$P293-4+27),"")</f>
        <v/>
      </c>
      <c r="AS293" s="26">
        <f>IF(28&lt;=$Q293,INDEX('BAZA PRAC'!$D$4:$D$61,$P293-4+28),"")</f>
        <v/>
      </c>
      <c r="AT293" s="26">
        <f>IF(29&lt;=$Q293,INDEX('BAZA PRAC'!$D$4:$D$61,$P293-4+29),"")</f>
        <v/>
      </c>
      <c r="AU293" s="26">
        <f>IF(30&lt;=$Q293,INDEX('BAZA PRAC'!$D$4:$D$61,$P293-4+30),"")</f>
        <v/>
      </c>
      <c r="AV293" s="26">
        <f>IF(31&lt;=$Q293,INDEX('BAZA PRAC'!$D$4:$D$61,$P293-4+31),"")</f>
        <v/>
      </c>
      <c r="AW293" s="26">
        <f>IF(32&lt;=$Q293,INDEX('BAZA PRAC'!$D$4:$D$61,$P293-4+32),"")</f>
        <v/>
      </c>
      <c r="AX293" s="26">
        <f>IF(33&lt;=$Q293,INDEX('BAZA PRAC'!$D$4:$D$61,$P293-4+33),"")</f>
        <v/>
      </c>
      <c r="AY293" s="26">
        <f>IF(34&lt;=$Q293,INDEX('BAZA PRAC'!$D$4:$D$61,$P293-4+34),"")</f>
        <v/>
      </c>
      <c r="AZ293" s="26">
        <f>IF(35&lt;=$Q293,INDEX('BAZA PRAC'!$D$4:$D$61,$P293-4+35),"")</f>
        <v/>
      </c>
      <c r="BA293" s="26">
        <f>IF(36&lt;=$Q293,INDEX('BAZA PRAC'!$D$4:$D$61,$P293-4+36),"")</f>
        <v/>
      </c>
      <c r="BB293" s="26">
        <f>IF(37&lt;=$Q293,INDEX('BAZA PRAC'!$D$4:$D$61,$P293-4+37),"")</f>
        <v/>
      </c>
      <c r="BC293" s="26">
        <f>IF(38&lt;=$Q293,INDEX('BAZA PRAC'!$D$4:$D$61,$P293-4+38),"")</f>
        <v/>
      </c>
      <c r="BD293" s="26">
        <f>IF(39&lt;=$Q293,INDEX('BAZA PRAC'!$D$4:$D$61,$P293-4+39),"")</f>
        <v/>
      </c>
      <c r="BE293" s="26">
        <f>IF(40&lt;=$Q293,INDEX('BAZA PRAC'!$D$4:$D$61,$P293-4+40),"")</f>
        <v/>
      </c>
      <c r="BF293" s="26">
        <f>IF(41&lt;=$Q293,INDEX('BAZA PRAC'!$D$4:$D$61,$P293-4+41),"")</f>
        <v/>
      </c>
      <c r="BG293" s="26">
        <f>IF(42&lt;=$Q293,INDEX('BAZA PRAC'!$D$4:$D$61,$P293-4+42),"")</f>
        <v/>
      </c>
      <c r="BH293" s="26">
        <f>IF(43&lt;=$Q293,INDEX('BAZA PRAC'!$D$4:$D$61,$P293-4+43),"")</f>
        <v/>
      </c>
      <c r="BI293" s="26">
        <f>IF(44&lt;=$Q293,INDEX('BAZA PRAC'!$D$4:$D$61,$P293-4+44),"")</f>
        <v/>
      </c>
      <c r="BJ293" s="26">
        <f>IF(45&lt;=$Q293,INDEX('BAZA PRAC'!$D$4:$D$61,$P293-4+45),"")</f>
        <v/>
      </c>
      <c r="BK293" s="26">
        <f>IF(46&lt;=$Q293,INDEX('BAZA PRAC'!$D$4:$D$61,$P293-4+46),"")</f>
        <v/>
      </c>
      <c r="BL293" s="26">
        <f>IF(47&lt;=$Q293,INDEX('BAZA PRAC'!$D$4:$D$61,$P293-4+47),"")</f>
        <v/>
      </c>
      <c r="BM293" s="26">
        <f>IF(48&lt;=$Q293,INDEX('BAZA PRAC'!$D$4:$D$61,$P293-4+48),"")</f>
        <v/>
      </c>
      <c r="BN293" s="26">
        <f>IF(49&lt;=$Q293,INDEX('BAZA PRAC'!$D$4:$D$61,$P293-4+49),"")</f>
        <v/>
      </c>
      <c r="BO293" s="26">
        <f>IF(50&lt;=$Q293,INDEX('BAZA PRAC'!$D$4:$D$61,$P293-4+50),"")</f>
        <v/>
      </c>
      <c r="BP293" s="26">
        <f>IF(51&lt;=$Q293,INDEX('BAZA PRAC'!$D$4:$D$61,$P293-4+51),"")</f>
        <v/>
      </c>
      <c r="BQ293" s="26">
        <f>IF(52&lt;=$Q293,INDEX('BAZA PRAC'!$D$4:$D$61,$P293-4+52),"")</f>
        <v/>
      </c>
      <c r="BR293" s="26">
        <f>IF(53&lt;=$Q293,INDEX('BAZA PRAC'!$D$4:$D$61,$P293-4+53),"")</f>
        <v/>
      </c>
      <c r="BS293" s="26">
        <f>IF(54&lt;=$Q293,INDEX('BAZA PRAC'!$D$4:$D$61,$P293-4+54),"")</f>
        <v/>
      </c>
      <c r="BT293" s="26">
        <f>IF(55&lt;=$Q293,INDEX('BAZA PRAC'!$D$4:$D$61,$P293-4+55),"")</f>
        <v/>
      </c>
      <c r="BU293" s="26">
        <f>IF(56&lt;=$Q293,INDEX('BAZA PRAC'!$D$4:$D$61,$P293-4+56),"")</f>
        <v/>
      </c>
      <c r="BV293" s="26">
        <f>IF(57&lt;=$Q293,INDEX('BAZA PRAC'!$D$4:$D$61,$P293-4+57),"")</f>
        <v/>
      </c>
      <c r="BW293" s="26">
        <f>IF(58&lt;=$Q293,INDEX('BAZA PRAC'!$D$4:$D$61,$P293-4+58),"")</f>
        <v/>
      </c>
      <c r="BX293" s="20" t="n"/>
      <c r="BY293" s="20" t="n"/>
    </row>
    <row r="294">
      <c r="A294" s="27">
        <f>IF($D294="","",COUNTA($D$11:$D294))</f>
        <v/>
      </c>
      <c r="B294" s="27">
        <f>IF($BX294&lt;&gt;"",$BX294,IF($D294="","",IFERROR(INDEX('BAZA PRAC'!$A$4:$A$61,MATCH($D294,'BAZA PRAC'!$D$4:$D$61,0)),"")))</f>
        <v/>
      </c>
      <c r="C294" s="20" t="n"/>
      <c r="D294" s="21" t="n"/>
      <c r="E294" s="27">
        <f>IF($BY294&lt;&gt;"",$BY294,IF($D294="","",IFERROR(INDEX('BAZA PRAC'!$E$4:$E$61,MATCH($D294,'BAZA PRAC'!$D$4:$D$61,0)),"")))</f>
        <v/>
      </c>
      <c r="F294" s="22" t="n"/>
      <c r="G294" s="23" t="n"/>
      <c r="H294" s="23" t="n"/>
      <c r="I294" s="23" t="n"/>
      <c r="J294" s="28">
        <f>IF($D294="","",N(G294)+N(H294)+N(I294))</f>
        <v/>
      </c>
      <c r="K294" s="28">
        <f>IF($D294="","",N(F294)*J294)</f>
        <v/>
      </c>
      <c r="L294" s="25" t="n"/>
      <c r="M294" s="28">
        <f>IF($D294="","",K294*(1-N(L294)))</f>
        <v/>
      </c>
      <c r="N294" s="21" t="n"/>
      <c r="P294" s="26">
        <f>IFERROR(VLOOKUP($C294,USTAWIENIA!$E$2:$H$8,3,FALSE),4)</f>
        <v/>
      </c>
      <c r="Q294" s="26">
        <f>IFERROR(VLOOKUP($C294,USTAWIENIA!$E$2:$H$8,4,FALSE),58)</f>
        <v/>
      </c>
      <c r="R294" s="26">
        <f>IF(1&lt;=$Q294,INDEX('BAZA PRAC'!$D$4:$D$61,$P294-4+1),"")</f>
        <v/>
      </c>
      <c r="S294" s="26">
        <f>IF(2&lt;=$Q294,INDEX('BAZA PRAC'!$D$4:$D$61,$P294-4+2),"")</f>
        <v/>
      </c>
      <c r="T294" s="26">
        <f>IF(3&lt;=$Q294,INDEX('BAZA PRAC'!$D$4:$D$61,$P294-4+3),"")</f>
        <v/>
      </c>
      <c r="U294" s="26">
        <f>IF(4&lt;=$Q294,INDEX('BAZA PRAC'!$D$4:$D$61,$P294-4+4),"")</f>
        <v/>
      </c>
      <c r="V294" s="26">
        <f>IF(5&lt;=$Q294,INDEX('BAZA PRAC'!$D$4:$D$61,$P294-4+5),"")</f>
        <v/>
      </c>
      <c r="W294" s="26">
        <f>IF(6&lt;=$Q294,INDEX('BAZA PRAC'!$D$4:$D$61,$P294-4+6),"")</f>
        <v/>
      </c>
      <c r="X294" s="26">
        <f>IF(7&lt;=$Q294,INDEX('BAZA PRAC'!$D$4:$D$61,$P294-4+7),"")</f>
        <v/>
      </c>
      <c r="Y294" s="26">
        <f>IF(8&lt;=$Q294,INDEX('BAZA PRAC'!$D$4:$D$61,$P294-4+8),"")</f>
        <v/>
      </c>
      <c r="Z294" s="26">
        <f>IF(9&lt;=$Q294,INDEX('BAZA PRAC'!$D$4:$D$61,$P294-4+9),"")</f>
        <v/>
      </c>
      <c r="AA294" s="26">
        <f>IF(10&lt;=$Q294,INDEX('BAZA PRAC'!$D$4:$D$61,$P294-4+10),"")</f>
        <v/>
      </c>
      <c r="AB294" s="26">
        <f>IF(11&lt;=$Q294,INDEX('BAZA PRAC'!$D$4:$D$61,$P294-4+11),"")</f>
        <v/>
      </c>
      <c r="AC294" s="26">
        <f>IF(12&lt;=$Q294,INDEX('BAZA PRAC'!$D$4:$D$61,$P294-4+12),"")</f>
        <v/>
      </c>
      <c r="AD294" s="26">
        <f>IF(13&lt;=$Q294,INDEX('BAZA PRAC'!$D$4:$D$61,$P294-4+13),"")</f>
        <v/>
      </c>
      <c r="AE294" s="26">
        <f>IF(14&lt;=$Q294,INDEX('BAZA PRAC'!$D$4:$D$61,$P294-4+14),"")</f>
        <v/>
      </c>
      <c r="AF294" s="26">
        <f>IF(15&lt;=$Q294,INDEX('BAZA PRAC'!$D$4:$D$61,$P294-4+15),"")</f>
        <v/>
      </c>
      <c r="AG294" s="26">
        <f>IF(16&lt;=$Q294,INDEX('BAZA PRAC'!$D$4:$D$61,$P294-4+16),"")</f>
        <v/>
      </c>
      <c r="AH294" s="26">
        <f>IF(17&lt;=$Q294,INDEX('BAZA PRAC'!$D$4:$D$61,$P294-4+17),"")</f>
        <v/>
      </c>
      <c r="AI294" s="26">
        <f>IF(18&lt;=$Q294,INDEX('BAZA PRAC'!$D$4:$D$61,$P294-4+18),"")</f>
        <v/>
      </c>
      <c r="AJ294" s="26">
        <f>IF(19&lt;=$Q294,INDEX('BAZA PRAC'!$D$4:$D$61,$P294-4+19),"")</f>
        <v/>
      </c>
      <c r="AK294" s="26">
        <f>IF(20&lt;=$Q294,INDEX('BAZA PRAC'!$D$4:$D$61,$P294-4+20),"")</f>
        <v/>
      </c>
      <c r="AL294" s="26">
        <f>IF(21&lt;=$Q294,INDEX('BAZA PRAC'!$D$4:$D$61,$P294-4+21),"")</f>
        <v/>
      </c>
      <c r="AM294" s="26">
        <f>IF(22&lt;=$Q294,INDEX('BAZA PRAC'!$D$4:$D$61,$P294-4+22),"")</f>
        <v/>
      </c>
      <c r="AN294" s="26">
        <f>IF(23&lt;=$Q294,INDEX('BAZA PRAC'!$D$4:$D$61,$P294-4+23),"")</f>
        <v/>
      </c>
      <c r="AO294" s="26">
        <f>IF(24&lt;=$Q294,INDEX('BAZA PRAC'!$D$4:$D$61,$P294-4+24),"")</f>
        <v/>
      </c>
      <c r="AP294" s="26">
        <f>IF(25&lt;=$Q294,INDEX('BAZA PRAC'!$D$4:$D$61,$P294-4+25),"")</f>
        <v/>
      </c>
      <c r="AQ294" s="26">
        <f>IF(26&lt;=$Q294,INDEX('BAZA PRAC'!$D$4:$D$61,$P294-4+26),"")</f>
        <v/>
      </c>
      <c r="AR294" s="26">
        <f>IF(27&lt;=$Q294,INDEX('BAZA PRAC'!$D$4:$D$61,$P294-4+27),"")</f>
        <v/>
      </c>
      <c r="AS294" s="26">
        <f>IF(28&lt;=$Q294,INDEX('BAZA PRAC'!$D$4:$D$61,$P294-4+28),"")</f>
        <v/>
      </c>
      <c r="AT294" s="26">
        <f>IF(29&lt;=$Q294,INDEX('BAZA PRAC'!$D$4:$D$61,$P294-4+29),"")</f>
        <v/>
      </c>
      <c r="AU294" s="26">
        <f>IF(30&lt;=$Q294,INDEX('BAZA PRAC'!$D$4:$D$61,$P294-4+30),"")</f>
        <v/>
      </c>
      <c r="AV294" s="26">
        <f>IF(31&lt;=$Q294,INDEX('BAZA PRAC'!$D$4:$D$61,$P294-4+31),"")</f>
        <v/>
      </c>
      <c r="AW294" s="26">
        <f>IF(32&lt;=$Q294,INDEX('BAZA PRAC'!$D$4:$D$61,$P294-4+32),"")</f>
        <v/>
      </c>
      <c r="AX294" s="26">
        <f>IF(33&lt;=$Q294,INDEX('BAZA PRAC'!$D$4:$D$61,$P294-4+33),"")</f>
        <v/>
      </c>
      <c r="AY294" s="26">
        <f>IF(34&lt;=$Q294,INDEX('BAZA PRAC'!$D$4:$D$61,$P294-4+34),"")</f>
        <v/>
      </c>
      <c r="AZ294" s="26">
        <f>IF(35&lt;=$Q294,INDEX('BAZA PRAC'!$D$4:$D$61,$P294-4+35),"")</f>
        <v/>
      </c>
      <c r="BA294" s="26">
        <f>IF(36&lt;=$Q294,INDEX('BAZA PRAC'!$D$4:$D$61,$P294-4+36),"")</f>
        <v/>
      </c>
      <c r="BB294" s="26">
        <f>IF(37&lt;=$Q294,INDEX('BAZA PRAC'!$D$4:$D$61,$P294-4+37),"")</f>
        <v/>
      </c>
      <c r="BC294" s="26">
        <f>IF(38&lt;=$Q294,INDEX('BAZA PRAC'!$D$4:$D$61,$P294-4+38),"")</f>
        <v/>
      </c>
      <c r="BD294" s="26">
        <f>IF(39&lt;=$Q294,INDEX('BAZA PRAC'!$D$4:$D$61,$P294-4+39),"")</f>
        <v/>
      </c>
      <c r="BE294" s="26">
        <f>IF(40&lt;=$Q294,INDEX('BAZA PRAC'!$D$4:$D$61,$P294-4+40),"")</f>
        <v/>
      </c>
      <c r="BF294" s="26">
        <f>IF(41&lt;=$Q294,INDEX('BAZA PRAC'!$D$4:$D$61,$P294-4+41),"")</f>
        <v/>
      </c>
      <c r="BG294" s="26">
        <f>IF(42&lt;=$Q294,INDEX('BAZA PRAC'!$D$4:$D$61,$P294-4+42),"")</f>
        <v/>
      </c>
      <c r="BH294" s="26">
        <f>IF(43&lt;=$Q294,INDEX('BAZA PRAC'!$D$4:$D$61,$P294-4+43),"")</f>
        <v/>
      </c>
      <c r="BI294" s="26">
        <f>IF(44&lt;=$Q294,INDEX('BAZA PRAC'!$D$4:$D$61,$P294-4+44),"")</f>
        <v/>
      </c>
      <c r="BJ294" s="26">
        <f>IF(45&lt;=$Q294,INDEX('BAZA PRAC'!$D$4:$D$61,$P294-4+45),"")</f>
        <v/>
      </c>
      <c r="BK294" s="26">
        <f>IF(46&lt;=$Q294,INDEX('BAZA PRAC'!$D$4:$D$61,$P294-4+46),"")</f>
        <v/>
      </c>
      <c r="BL294" s="26">
        <f>IF(47&lt;=$Q294,INDEX('BAZA PRAC'!$D$4:$D$61,$P294-4+47),"")</f>
        <v/>
      </c>
      <c r="BM294" s="26">
        <f>IF(48&lt;=$Q294,INDEX('BAZA PRAC'!$D$4:$D$61,$P294-4+48),"")</f>
        <v/>
      </c>
      <c r="BN294" s="26">
        <f>IF(49&lt;=$Q294,INDEX('BAZA PRAC'!$D$4:$D$61,$P294-4+49),"")</f>
        <v/>
      </c>
      <c r="BO294" s="26">
        <f>IF(50&lt;=$Q294,INDEX('BAZA PRAC'!$D$4:$D$61,$P294-4+50),"")</f>
        <v/>
      </c>
      <c r="BP294" s="26">
        <f>IF(51&lt;=$Q294,INDEX('BAZA PRAC'!$D$4:$D$61,$P294-4+51),"")</f>
        <v/>
      </c>
      <c r="BQ294" s="26">
        <f>IF(52&lt;=$Q294,INDEX('BAZA PRAC'!$D$4:$D$61,$P294-4+52),"")</f>
        <v/>
      </c>
      <c r="BR294" s="26">
        <f>IF(53&lt;=$Q294,INDEX('BAZA PRAC'!$D$4:$D$61,$P294-4+53),"")</f>
        <v/>
      </c>
      <c r="BS294" s="26">
        <f>IF(54&lt;=$Q294,INDEX('BAZA PRAC'!$D$4:$D$61,$P294-4+54),"")</f>
        <v/>
      </c>
      <c r="BT294" s="26">
        <f>IF(55&lt;=$Q294,INDEX('BAZA PRAC'!$D$4:$D$61,$P294-4+55),"")</f>
        <v/>
      </c>
      <c r="BU294" s="26">
        <f>IF(56&lt;=$Q294,INDEX('BAZA PRAC'!$D$4:$D$61,$P294-4+56),"")</f>
        <v/>
      </c>
      <c r="BV294" s="26">
        <f>IF(57&lt;=$Q294,INDEX('BAZA PRAC'!$D$4:$D$61,$P294-4+57),"")</f>
        <v/>
      </c>
      <c r="BW294" s="26">
        <f>IF(58&lt;=$Q294,INDEX('BAZA PRAC'!$D$4:$D$61,$P294-4+58),"")</f>
        <v/>
      </c>
      <c r="BX294" s="20" t="n"/>
      <c r="BY294" s="20" t="n"/>
    </row>
    <row r="295">
      <c r="A295" s="19">
        <f>IF($D295="","",COUNTA($D$11:$D295))</f>
        <v/>
      </c>
      <c r="B295" s="19">
        <f>IF($BX295&lt;&gt;"",$BX295,IF($D295="","",IFERROR(INDEX('BAZA PRAC'!$A$4:$A$61,MATCH($D295,'BAZA PRAC'!$D$4:$D$61,0)),"")))</f>
        <v/>
      </c>
      <c r="C295" s="20" t="n"/>
      <c r="D295" s="21" t="n"/>
      <c r="E295" s="19">
        <f>IF($BY295&lt;&gt;"",$BY295,IF($D295="","",IFERROR(INDEX('BAZA PRAC'!$E$4:$E$61,MATCH($D295,'BAZA PRAC'!$D$4:$D$61,0)),"")))</f>
        <v/>
      </c>
      <c r="F295" s="22" t="n"/>
      <c r="G295" s="23" t="n"/>
      <c r="H295" s="23" t="n"/>
      <c r="I295" s="23" t="n"/>
      <c r="J295" s="24">
        <f>IF($D295="","",N(G295)+N(H295)+N(I295))</f>
        <v/>
      </c>
      <c r="K295" s="24">
        <f>IF($D295="","",N(F295)*J295)</f>
        <v/>
      </c>
      <c r="L295" s="25" t="n"/>
      <c r="M295" s="24">
        <f>IF($D295="","",K295*(1-N(L295)))</f>
        <v/>
      </c>
      <c r="N295" s="21" t="n"/>
      <c r="P295" s="26">
        <f>IFERROR(VLOOKUP($C295,USTAWIENIA!$E$2:$H$8,3,FALSE),4)</f>
        <v/>
      </c>
      <c r="Q295" s="26">
        <f>IFERROR(VLOOKUP($C295,USTAWIENIA!$E$2:$H$8,4,FALSE),58)</f>
        <v/>
      </c>
      <c r="R295" s="26">
        <f>IF(1&lt;=$Q295,INDEX('BAZA PRAC'!$D$4:$D$61,$P295-4+1),"")</f>
        <v/>
      </c>
      <c r="S295" s="26">
        <f>IF(2&lt;=$Q295,INDEX('BAZA PRAC'!$D$4:$D$61,$P295-4+2),"")</f>
        <v/>
      </c>
      <c r="T295" s="26">
        <f>IF(3&lt;=$Q295,INDEX('BAZA PRAC'!$D$4:$D$61,$P295-4+3),"")</f>
        <v/>
      </c>
      <c r="U295" s="26">
        <f>IF(4&lt;=$Q295,INDEX('BAZA PRAC'!$D$4:$D$61,$P295-4+4),"")</f>
        <v/>
      </c>
      <c r="V295" s="26">
        <f>IF(5&lt;=$Q295,INDEX('BAZA PRAC'!$D$4:$D$61,$P295-4+5),"")</f>
        <v/>
      </c>
      <c r="W295" s="26">
        <f>IF(6&lt;=$Q295,INDEX('BAZA PRAC'!$D$4:$D$61,$P295-4+6),"")</f>
        <v/>
      </c>
      <c r="X295" s="26">
        <f>IF(7&lt;=$Q295,INDEX('BAZA PRAC'!$D$4:$D$61,$P295-4+7),"")</f>
        <v/>
      </c>
      <c r="Y295" s="26">
        <f>IF(8&lt;=$Q295,INDEX('BAZA PRAC'!$D$4:$D$61,$P295-4+8),"")</f>
        <v/>
      </c>
      <c r="Z295" s="26">
        <f>IF(9&lt;=$Q295,INDEX('BAZA PRAC'!$D$4:$D$61,$P295-4+9),"")</f>
        <v/>
      </c>
      <c r="AA295" s="26">
        <f>IF(10&lt;=$Q295,INDEX('BAZA PRAC'!$D$4:$D$61,$P295-4+10),"")</f>
        <v/>
      </c>
      <c r="AB295" s="26">
        <f>IF(11&lt;=$Q295,INDEX('BAZA PRAC'!$D$4:$D$61,$P295-4+11),"")</f>
        <v/>
      </c>
      <c r="AC295" s="26">
        <f>IF(12&lt;=$Q295,INDEX('BAZA PRAC'!$D$4:$D$61,$P295-4+12),"")</f>
        <v/>
      </c>
      <c r="AD295" s="26">
        <f>IF(13&lt;=$Q295,INDEX('BAZA PRAC'!$D$4:$D$61,$P295-4+13),"")</f>
        <v/>
      </c>
      <c r="AE295" s="26">
        <f>IF(14&lt;=$Q295,INDEX('BAZA PRAC'!$D$4:$D$61,$P295-4+14),"")</f>
        <v/>
      </c>
      <c r="AF295" s="26">
        <f>IF(15&lt;=$Q295,INDEX('BAZA PRAC'!$D$4:$D$61,$P295-4+15),"")</f>
        <v/>
      </c>
      <c r="AG295" s="26">
        <f>IF(16&lt;=$Q295,INDEX('BAZA PRAC'!$D$4:$D$61,$P295-4+16),"")</f>
        <v/>
      </c>
      <c r="AH295" s="26">
        <f>IF(17&lt;=$Q295,INDEX('BAZA PRAC'!$D$4:$D$61,$P295-4+17),"")</f>
        <v/>
      </c>
      <c r="AI295" s="26">
        <f>IF(18&lt;=$Q295,INDEX('BAZA PRAC'!$D$4:$D$61,$P295-4+18),"")</f>
        <v/>
      </c>
      <c r="AJ295" s="26">
        <f>IF(19&lt;=$Q295,INDEX('BAZA PRAC'!$D$4:$D$61,$P295-4+19),"")</f>
        <v/>
      </c>
      <c r="AK295" s="26">
        <f>IF(20&lt;=$Q295,INDEX('BAZA PRAC'!$D$4:$D$61,$P295-4+20),"")</f>
        <v/>
      </c>
      <c r="AL295" s="26">
        <f>IF(21&lt;=$Q295,INDEX('BAZA PRAC'!$D$4:$D$61,$P295-4+21),"")</f>
        <v/>
      </c>
      <c r="AM295" s="26">
        <f>IF(22&lt;=$Q295,INDEX('BAZA PRAC'!$D$4:$D$61,$P295-4+22),"")</f>
        <v/>
      </c>
      <c r="AN295" s="26">
        <f>IF(23&lt;=$Q295,INDEX('BAZA PRAC'!$D$4:$D$61,$P295-4+23),"")</f>
        <v/>
      </c>
      <c r="AO295" s="26">
        <f>IF(24&lt;=$Q295,INDEX('BAZA PRAC'!$D$4:$D$61,$P295-4+24),"")</f>
        <v/>
      </c>
      <c r="AP295" s="26">
        <f>IF(25&lt;=$Q295,INDEX('BAZA PRAC'!$D$4:$D$61,$P295-4+25),"")</f>
        <v/>
      </c>
      <c r="AQ295" s="26">
        <f>IF(26&lt;=$Q295,INDEX('BAZA PRAC'!$D$4:$D$61,$P295-4+26),"")</f>
        <v/>
      </c>
      <c r="AR295" s="26">
        <f>IF(27&lt;=$Q295,INDEX('BAZA PRAC'!$D$4:$D$61,$P295-4+27),"")</f>
        <v/>
      </c>
      <c r="AS295" s="26">
        <f>IF(28&lt;=$Q295,INDEX('BAZA PRAC'!$D$4:$D$61,$P295-4+28),"")</f>
        <v/>
      </c>
      <c r="AT295" s="26">
        <f>IF(29&lt;=$Q295,INDEX('BAZA PRAC'!$D$4:$D$61,$P295-4+29),"")</f>
        <v/>
      </c>
      <c r="AU295" s="26">
        <f>IF(30&lt;=$Q295,INDEX('BAZA PRAC'!$D$4:$D$61,$P295-4+30),"")</f>
        <v/>
      </c>
      <c r="AV295" s="26">
        <f>IF(31&lt;=$Q295,INDEX('BAZA PRAC'!$D$4:$D$61,$P295-4+31),"")</f>
        <v/>
      </c>
      <c r="AW295" s="26">
        <f>IF(32&lt;=$Q295,INDEX('BAZA PRAC'!$D$4:$D$61,$P295-4+32),"")</f>
        <v/>
      </c>
      <c r="AX295" s="26">
        <f>IF(33&lt;=$Q295,INDEX('BAZA PRAC'!$D$4:$D$61,$P295-4+33),"")</f>
        <v/>
      </c>
      <c r="AY295" s="26">
        <f>IF(34&lt;=$Q295,INDEX('BAZA PRAC'!$D$4:$D$61,$P295-4+34),"")</f>
        <v/>
      </c>
      <c r="AZ295" s="26">
        <f>IF(35&lt;=$Q295,INDEX('BAZA PRAC'!$D$4:$D$61,$P295-4+35),"")</f>
        <v/>
      </c>
      <c r="BA295" s="26">
        <f>IF(36&lt;=$Q295,INDEX('BAZA PRAC'!$D$4:$D$61,$P295-4+36),"")</f>
        <v/>
      </c>
      <c r="BB295" s="26">
        <f>IF(37&lt;=$Q295,INDEX('BAZA PRAC'!$D$4:$D$61,$P295-4+37),"")</f>
        <v/>
      </c>
      <c r="BC295" s="26">
        <f>IF(38&lt;=$Q295,INDEX('BAZA PRAC'!$D$4:$D$61,$P295-4+38),"")</f>
        <v/>
      </c>
      <c r="BD295" s="26">
        <f>IF(39&lt;=$Q295,INDEX('BAZA PRAC'!$D$4:$D$61,$P295-4+39),"")</f>
        <v/>
      </c>
      <c r="BE295" s="26">
        <f>IF(40&lt;=$Q295,INDEX('BAZA PRAC'!$D$4:$D$61,$P295-4+40),"")</f>
        <v/>
      </c>
      <c r="BF295" s="26">
        <f>IF(41&lt;=$Q295,INDEX('BAZA PRAC'!$D$4:$D$61,$P295-4+41),"")</f>
        <v/>
      </c>
      <c r="BG295" s="26">
        <f>IF(42&lt;=$Q295,INDEX('BAZA PRAC'!$D$4:$D$61,$P295-4+42),"")</f>
        <v/>
      </c>
      <c r="BH295" s="26">
        <f>IF(43&lt;=$Q295,INDEX('BAZA PRAC'!$D$4:$D$61,$P295-4+43),"")</f>
        <v/>
      </c>
      <c r="BI295" s="26">
        <f>IF(44&lt;=$Q295,INDEX('BAZA PRAC'!$D$4:$D$61,$P295-4+44),"")</f>
        <v/>
      </c>
      <c r="BJ295" s="26">
        <f>IF(45&lt;=$Q295,INDEX('BAZA PRAC'!$D$4:$D$61,$P295-4+45),"")</f>
        <v/>
      </c>
      <c r="BK295" s="26">
        <f>IF(46&lt;=$Q295,INDEX('BAZA PRAC'!$D$4:$D$61,$P295-4+46),"")</f>
        <v/>
      </c>
      <c r="BL295" s="26">
        <f>IF(47&lt;=$Q295,INDEX('BAZA PRAC'!$D$4:$D$61,$P295-4+47),"")</f>
        <v/>
      </c>
      <c r="BM295" s="26">
        <f>IF(48&lt;=$Q295,INDEX('BAZA PRAC'!$D$4:$D$61,$P295-4+48),"")</f>
        <v/>
      </c>
      <c r="BN295" s="26">
        <f>IF(49&lt;=$Q295,INDEX('BAZA PRAC'!$D$4:$D$61,$P295-4+49),"")</f>
        <v/>
      </c>
      <c r="BO295" s="26">
        <f>IF(50&lt;=$Q295,INDEX('BAZA PRAC'!$D$4:$D$61,$P295-4+50),"")</f>
        <v/>
      </c>
      <c r="BP295" s="26">
        <f>IF(51&lt;=$Q295,INDEX('BAZA PRAC'!$D$4:$D$61,$P295-4+51),"")</f>
        <v/>
      </c>
      <c r="BQ295" s="26">
        <f>IF(52&lt;=$Q295,INDEX('BAZA PRAC'!$D$4:$D$61,$P295-4+52),"")</f>
        <v/>
      </c>
      <c r="BR295" s="26">
        <f>IF(53&lt;=$Q295,INDEX('BAZA PRAC'!$D$4:$D$61,$P295-4+53),"")</f>
        <v/>
      </c>
      <c r="BS295" s="26">
        <f>IF(54&lt;=$Q295,INDEX('BAZA PRAC'!$D$4:$D$61,$P295-4+54),"")</f>
        <v/>
      </c>
      <c r="BT295" s="26">
        <f>IF(55&lt;=$Q295,INDEX('BAZA PRAC'!$D$4:$D$61,$P295-4+55),"")</f>
        <v/>
      </c>
      <c r="BU295" s="26">
        <f>IF(56&lt;=$Q295,INDEX('BAZA PRAC'!$D$4:$D$61,$P295-4+56),"")</f>
        <v/>
      </c>
      <c r="BV295" s="26">
        <f>IF(57&lt;=$Q295,INDEX('BAZA PRAC'!$D$4:$D$61,$P295-4+57),"")</f>
        <v/>
      </c>
      <c r="BW295" s="26">
        <f>IF(58&lt;=$Q295,INDEX('BAZA PRAC'!$D$4:$D$61,$P295-4+58),"")</f>
        <v/>
      </c>
      <c r="BX295" s="20" t="n"/>
      <c r="BY295" s="20" t="n"/>
    </row>
    <row r="296">
      <c r="A296" s="27">
        <f>IF($D296="","",COUNTA($D$11:$D296))</f>
        <v/>
      </c>
      <c r="B296" s="27">
        <f>IF($BX296&lt;&gt;"",$BX296,IF($D296="","",IFERROR(INDEX('BAZA PRAC'!$A$4:$A$61,MATCH($D296,'BAZA PRAC'!$D$4:$D$61,0)),"")))</f>
        <v/>
      </c>
      <c r="C296" s="20" t="n"/>
      <c r="D296" s="21" t="n"/>
      <c r="E296" s="27">
        <f>IF($BY296&lt;&gt;"",$BY296,IF($D296="","",IFERROR(INDEX('BAZA PRAC'!$E$4:$E$61,MATCH($D296,'BAZA PRAC'!$D$4:$D$61,0)),"")))</f>
        <v/>
      </c>
      <c r="F296" s="22" t="n"/>
      <c r="G296" s="23" t="n"/>
      <c r="H296" s="23" t="n"/>
      <c r="I296" s="23" t="n"/>
      <c r="J296" s="28">
        <f>IF($D296="","",N(G296)+N(H296)+N(I296))</f>
        <v/>
      </c>
      <c r="K296" s="28">
        <f>IF($D296="","",N(F296)*J296)</f>
        <v/>
      </c>
      <c r="L296" s="25" t="n"/>
      <c r="M296" s="28">
        <f>IF($D296="","",K296*(1-N(L296)))</f>
        <v/>
      </c>
      <c r="N296" s="21" t="n"/>
      <c r="P296" s="26">
        <f>IFERROR(VLOOKUP($C296,USTAWIENIA!$E$2:$H$8,3,FALSE),4)</f>
        <v/>
      </c>
      <c r="Q296" s="26">
        <f>IFERROR(VLOOKUP($C296,USTAWIENIA!$E$2:$H$8,4,FALSE),58)</f>
        <v/>
      </c>
      <c r="R296" s="26">
        <f>IF(1&lt;=$Q296,INDEX('BAZA PRAC'!$D$4:$D$61,$P296-4+1),"")</f>
        <v/>
      </c>
      <c r="S296" s="26">
        <f>IF(2&lt;=$Q296,INDEX('BAZA PRAC'!$D$4:$D$61,$P296-4+2),"")</f>
        <v/>
      </c>
      <c r="T296" s="26">
        <f>IF(3&lt;=$Q296,INDEX('BAZA PRAC'!$D$4:$D$61,$P296-4+3),"")</f>
        <v/>
      </c>
      <c r="U296" s="26">
        <f>IF(4&lt;=$Q296,INDEX('BAZA PRAC'!$D$4:$D$61,$P296-4+4),"")</f>
        <v/>
      </c>
      <c r="V296" s="26">
        <f>IF(5&lt;=$Q296,INDEX('BAZA PRAC'!$D$4:$D$61,$P296-4+5),"")</f>
        <v/>
      </c>
      <c r="W296" s="26">
        <f>IF(6&lt;=$Q296,INDEX('BAZA PRAC'!$D$4:$D$61,$P296-4+6),"")</f>
        <v/>
      </c>
      <c r="X296" s="26">
        <f>IF(7&lt;=$Q296,INDEX('BAZA PRAC'!$D$4:$D$61,$P296-4+7),"")</f>
        <v/>
      </c>
      <c r="Y296" s="26">
        <f>IF(8&lt;=$Q296,INDEX('BAZA PRAC'!$D$4:$D$61,$P296-4+8),"")</f>
        <v/>
      </c>
      <c r="Z296" s="26">
        <f>IF(9&lt;=$Q296,INDEX('BAZA PRAC'!$D$4:$D$61,$P296-4+9),"")</f>
        <v/>
      </c>
      <c r="AA296" s="26">
        <f>IF(10&lt;=$Q296,INDEX('BAZA PRAC'!$D$4:$D$61,$P296-4+10),"")</f>
        <v/>
      </c>
      <c r="AB296" s="26">
        <f>IF(11&lt;=$Q296,INDEX('BAZA PRAC'!$D$4:$D$61,$P296-4+11),"")</f>
        <v/>
      </c>
      <c r="AC296" s="26">
        <f>IF(12&lt;=$Q296,INDEX('BAZA PRAC'!$D$4:$D$61,$P296-4+12),"")</f>
        <v/>
      </c>
      <c r="AD296" s="26">
        <f>IF(13&lt;=$Q296,INDEX('BAZA PRAC'!$D$4:$D$61,$P296-4+13),"")</f>
        <v/>
      </c>
      <c r="AE296" s="26">
        <f>IF(14&lt;=$Q296,INDEX('BAZA PRAC'!$D$4:$D$61,$P296-4+14),"")</f>
        <v/>
      </c>
      <c r="AF296" s="26">
        <f>IF(15&lt;=$Q296,INDEX('BAZA PRAC'!$D$4:$D$61,$P296-4+15),"")</f>
        <v/>
      </c>
      <c r="AG296" s="26">
        <f>IF(16&lt;=$Q296,INDEX('BAZA PRAC'!$D$4:$D$61,$P296-4+16),"")</f>
        <v/>
      </c>
      <c r="AH296" s="26">
        <f>IF(17&lt;=$Q296,INDEX('BAZA PRAC'!$D$4:$D$61,$P296-4+17),"")</f>
        <v/>
      </c>
      <c r="AI296" s="26">
        <f>IF(18&lt;=$Q296,INDEX('BAZA PRAC'!$D$4:$D$61,$P296-4+18),"")</f>
        <v/>
      </c>
      <c r="AJ296" s="26">
        <f>IF(19&lt;=$Q296,INDEX('BAZA PRAC'!$D$4:$D$61,$P296-4+19),"")</f>
        <v/>
      </c>
      <c r="AK296" s="26">
        <f>IF(20&lt;=$Q296,INDEX('BAZA PRAC'!$D$4:$D$61,$P296-4+20),"")</f>
        <v/>
      </c>
      <c r="AL296" s="26">
        <f>IF(21&lt;=$Q296,INDEX('BAZA PRAC'!$D$4:$D$61,$P296-4+21),"")</f>
        <v/>
      </c>
      <c r="AM296" s="26">
        <f>IF(22&lt;=$Q296,INDEX('BAZA PRAC'!$D$4:$D$61,$P296-4+22),"")</f>
        <v/>
      </c>
      <c r="AN296" s="26">
        <f>IF(23&lt;=$Q296,INDEX('BAZA PRAC'!$D$4:$D$61,$P296-4+23),"")</f>
        <v/>
      </c>
      <c r="AO296" s="26">
        <f>IF(24&lt;=$Q296,INDEX('BAZA PRAC'!$D$4:$D$61,$P296-4+24),"")</f>
        <v/>
      </c>
      <c r="AP296" s="26">
        <f>IF(25&lt;=$Q296,INDEX('BAZA PRAC'!$D$4:$D$61,$P296-4+25),"")</f>
        <v/>
      </c>
      <c r="AQ296" s="26">
        <f>IF(26&lt;=$Q296,INDEX('BAZA PRAC'!$D$4:$D$61,$P296-4+26),"")</f>
        <v/>
      </c>
      <c r="AR296" s="26">
        <f>IF(27&lt;=$Q296,INDEX('BAZA PRAC'!$D$4:$D$61,$P296-4+27),"")</f>
        <v/>
      </c>
      <c r="AS296" s="26">
        <f>IF(28&lt;=$Q296,INDEX('BAZA PRAC'!$D$4:$D$61,$P296-4+28),"")</f>
        <v/>
      </c>
      <c r="AT296" s="26">
        <f>IF(29&lt;=$Q296,INDEX('BAZA PRAC'!$D$4:$D$61,$P296-4+29),"")</f>
        <v/>
      </c>
      <c r="AU296" s="26">
        <f>IF(30&lt;=$Q296,INDEX('BAZA PRAC'!$D$4:$D$61,$P296-4+30),"")</f>
        <v/>
      </c>
      <c r="AV296" s="26">
        <f>IF(31&lt;=$Q296,INDEX('BAZA PRAC'!$D$4:$D$61,$P296-4+31),"")</f>
        <v/>
      </c>
      <c r="AW296" s="26">
        <f>IF(32&lt;=$Q296,INDEX('BAZA PRAC'!$D$4:$D$61,$P296-4+32),"")</f>
        <v/>
      </c>
      <c r="AX296" s="26">
        <f>IF(33&lt;=$Q296,INDEX('BAZA PRAC'!$D$4:$D$61,$P296-4+33),"")</f>
        <v/>
      </c>
      <c r="AY296" s="26">
        <f>IF(34&lt;=$Q296,INDEX('BAZA PRAC'!$D$4:$D$61,$P296-4+34),"")</f>
        <v/>
      </c>
      <c r="AZ296" s="26">
        <f>IF(35&lt;=$Q296,INDEX('BAZA PRAC'!$D$4:$D$61,$P296-4+35),"")</f>
        <v/>
      </c>
      <c r="BA296" s="26">
        <f>IF(36&lt;=$Q296,INDEX('BAZA PRAC'!$D$4:$D$61,$P296-4+36),"")</f>
        <v/>
      </c>
      <c r="BB296" s="26">
        <f>IF(37&lt;=$Q296,INDEX('BAZA PRAC'!$D$4:$D$61,$P296-4+37),"")</f>
        <v/>
      </c>
      <c r="BC296" s="26">
        <f>IF(38&lt;=$Q296,INDEX('BAZA PRAC'!$D$4:$D$61,$P296-4+38),"")</f>
        <v/>
      </c>
      <c r="BD296" s="26">
        <f>IF(39&lt;=$Q296,INDEX('BAZA PRAC'!$D$4:$D$61,$P296-4+39),"")</f>
        <v/>
      </c>
      <c r="BE296" s="26">
        <f>IF(40&lt;=$Q296,INDEX('BAZA PRAC'!$D$4:$D$61,$P296-4+40),"")</f>
        <v/>
      </c>
      <c r="BF296" s="26">
        <f>IF(41&lt;=$Q296,INDEX('BAZA PRAC'!$D$4:$D$61,$P296-4+41),"")</f>
        <v/>
      </c>
      <c r="BG296" s="26">
        <f>IF(42&lt;=$Q296,INDEX('BAZA PRAC'!$D$4:$D$61,$P296-4+42),"")</f>
        <v/>
      </c>
      <c r="BH296" s="26">
        <f>IF(43&lt;=$Q296,INDEX('BAZA PRAC'!$D$4:$D$61,$P296-4+43),"")</f>
        <v/>
      </c>
      <c r="BI296" s="26">
        <f>IF(44&lt;=$Q296,INDEX('BAZA PRAC'!$D$4:$D$61,$P296-4+44),"")</f>
        <v/>
      </c>
      <c r="BJ296" s="26">
        <f>IF(45&lt;=$Q296,INDEX('BAZA PRAC'!$D$4:$D$61,$P296-4+45),"")</f>
        <v/>
      </c>
      <c r="BK296" s="26">
        <f>IF(46&lt;=$Q296,INDEX('BAZA PRAC'!$D$4:$D$61,$P296-4+46),"")</f>
        <v/>
      </c>
      <c r="BL296" s="26">
        <f>IF(47&lt;=$Q296,INDEX('BAZA PRAC'!$D$4:$D$61,$P296-4+47),"")</f>
        <v/>
      </c>
      <c r="BM296" s="26">
        <f>IF(48&lt;=$Q296,INDEX('BAZA PRAC'!$D$4:$D$61,$P296-4+48),"")</f>
        <v/>
      </c>
      <c r="BN296" s="26">
        <f>IF(49&lt;=$Q296,INDEX('BAZA PRAC'!$D$4:$D$61,$P296-4+49),"")</f>
        <v/>
      </c>
      <c r="BO296" s="26">
        <f>IF(50&lt;=$Q296,INDEX('BAZA PRAC'!$D$4:$D$61,$P296-4+50),"")</f>
        <v/>
      </c>
      <c r="BP296" s="26">
        <f>IF(51&lt;=$Q296,INDEX('BAZA PRAC'!$D$4:$D$61,$P296-4+51),"")</f>
        <v/>
      </c>
      <c r="BQ296" s="26">
        <f>IF(52&lt;=$Q296,INDEX('BAZA PRAC'!$D$4:$D$61,$P296-4+52),"")</f>
        <v/>
      </c>
      <c r="BR296" s="26">
        <f>IF(53&lt;=$Q296,INDEX('BAZA PRAC'!$D$4:$D$61,$P296-4+53),"")</f>
        <v/>
      </c>
      <c r="BS296" s="26">
        <f>IF(54&lt;=$Q296,INDEX('BAZA PRAC'!$D$4:$D$61,$P296-4+54),"")</f>
        <v/>
      </c>
      <c r="BT296" s="26">
        <f>IF(55&lt;=$Q296,INDEX('BAZA PRAC'!$D$4:$D$61,$P296-4+55),"")</f>
        <v/>
      </c>
      <c r="BU296" s="26">
        <f>IF(56&lt;=$Q296,INDEX('BAZA PRAC'!$D$4:$D$61,$P296-4+56),"")</f>
        <v/>
      </c>
      <c r="BV296" s="26">
        <f>IF(57&lt;=$Q296,INDEX('BAZA PRAC'!$D$4:$D$61,$P296-4+57),"")</f>
        <v/>
      </c>
      <c r="BW296" s="26">
        <f>IF(58&lt;=$Q296,INDEX('BAZA PRAC'!$D$4:$D$61,$P296-4+58),"")</f>
        <v/>
      </c>
      <c r="BX296" s="20" t="n"/>
      <c r="BY296" s="20" t="n"/>
    </row>
    <row r="297">
      <c r="A297" s="19">
        <f>IF($D297="","",COUNTA($D$11:$D297))</f>
        <v/>
      </c>
      <c r="B297" s="19">
        <f>IF($BX297&lt;&gt;"",$BX297,IF($D297="","",IFERROR(INDEX('BAZA PRAC'!$A$4:$A$61,MATCH($D297,'BAZA PRAC'!$D$4:$D$61,0)),"")))</f>
        <v/>
      </c>
      <c r="C297" s="20" t="n"/>
      <c r="D297" s="21" t="n"/>
      <c r="E297" s="19">
        <f>IF($BY297&lt;&gt;"",$BY297,IF($D297="","",IFERROR(INDEX('BAZA PRAC'!$E$4:$E$61,MATCH($D297,'BAZA PRAC'!$D$4:$D$61,0)),"")))</f>
        <v/>
      </c>
      <c r="F297" s="22" t="n"/>
      <c r="G297" s="23" t="n"/>
      <c r="H297" s="23" t="n"/>
      <c r="I297" s="23" t="n"/>
      <c r="J297" s="24">
        <f>IF($D297="","",N(G297)+N(H297)+N(I297))</f>
        <v/>
      </c>
      <c r="K297" s="24">
        <f>IF($D297="","",N(F297)*J297)</f>
        <v/>
      </c>
      <c r="L297" s="25" t="n"/>
      <c r="M297" s="24">
        <f>IF($D297="","",K297*(1-N(L297)))</f>
        <v/>
      </c>
      <c r="N297" s="21" t="n"/>
      <c r="P297" s="26">
        <f>IFERROR(VLOOKUP($C297,USTAWIENIA!$E$2:$H$8,3,FALSE),4)</f>
        <v/>
      </c>
      <c r="Q297" s="26">
        <f>IFERROR(VLOOKUP($C297,USTAWIENIA!$E$2:$H$8,4,FALSE),58)</f>
        <v/>
      </c>
      <c r="R297" s="26">
        <f>IF(1&lt;=$Q297,INDEX('BAZA PRAC'!$D$4:$D$61,$P297-4+1),"")</f>
        <v/>
      </c>
      <c r="S297" s="26">
        <f>IF(2&lt;=$Q297,INDEX('BAZA PRAC'!$D$4:$D$61,$P297-4+2),"")</f>
        <v/>
      </c>
      <c r="T297" s="26">
        <f>IF(3&lt;=$Q297,INDEX('BAZA PRAC'!$D$4:$D$61,$P297-4+3),"")</f>
        <v/>
      </c>
      <c r="U297" s="26">
        <f>IF(4&lt;=$Q297,INDEX('BAZA PRAC'!$D$4:$D$61,$P297-4+4),"")</f>
        <v/>
      </c>
      <c r="V297" s="26">
        <f>IF(5&lt;=$Q297,INDEX('BAZA PRAC'!$D$4:$D$61,$P297-4+5),"")</f>
        <v/>
      </c>
      <c r="W297" s="26">
        <f>IF(6&lt;=$Q297,INDEX('BAZA PRAC'!$D$4:$D$61,$P297-4+6),"")</f>
        <v/>
      </c>
      <c r="X297" s="26">
        <f>IF(7&lt;=$Q297,INDEX('BAZA PRAC'!$D$4:$D$61,$P297-4+7),"")</f>
        <v/>
      </c>
      <c r="Y297" s="26">
        <f>IF(8&lt;=$Q297,INDEX('BAZA PRAC'!$D$4:$D$61,$P297-4+8),"")</f>
        <v/>
      </c>
      <c r="Z297" s="26">
        <f>IF(9&lt;=$Q297,INDEX('BAZA PRAC'!$D$4:$D$61,$P297-4+9),"")</f>
        <v/>
      </c>
      <c r="AA297" s="26">
        <f>IF(10&lt;=$Q297,INDEX('BAZA PRAC'!$D$4:$D$61,$P297-4+10),"")</f>
        <v/>
      </c>
      <c r="AB297" s="26">
        <f>IF(11&lt;=$Q297,INDEX('BAZA PRAC'!$D$4:$D$61,$P297-4+11),"")</f>
        <v/>
      </c>
      <c r="AC297" s="26">
        <f>IF(12&lt;=$Q297,INDEX('BAZA PRAC'!$D$4:$D$61,$P297-4+12),"")</f>
        <v/>
      </c>
      <c r="AD297" s="26">
        <f>IF(13&lt;=$Q297,INDEX('BAZA PRAC'!$D$4:$D$61,$P297-4+13),"")</f>
        <v/>
      </c>
      <c r="AE297" s="26">
        <f>IF(14&lt;=$Q297,INDEX('BAZA PRAC'!$D$4:$D$61,$P297-4+14),"")</f>
        <v/>
      </c>
      <c r="AF297" s="26">
        <f>IF(15&lt;=$Q297,INDEX('BAZA PRAC'!$D$4:$D$61,$P297-4+15),"")</f>
        <v/>
      </c>
      <c r="AG297" s="26">
        <f>IF(16&lt;=$Q297,INDEX('BAZA PRAC'!$D$4:$D$61,$P297-4+16),"")</f>
        <v/>
      </c>
      <c r="AH297" s="26">
        <f>IF(17&lt;=$Q297,INDEX('BAZA PRAC'!$D$4:$D$61,$P297-4+17),"")</f>
        <v/>
      </c>
      <c r="AI297" s="26">
        <f>IF(18&lt;=$Q297,INDEX('BAZA PRAC'!$D$4:$D$61,$P297-4+18),"")</f>
        <v/>
      </c>
      <c r="AJ297" s="26">
        <f>IF(19&lt;=$Q297,INDEX('BAZA PRAC'!$D$4:$D$61,$P297-4+19),"")</f>
        <v/>
      </c>
      <c r="AK297" s="26">
        <f>IF(20&lt;=$Q297,INDEX('BAZA PRAC'!$D$4:$D$61,$P297-4+20),"")</f>
        <v/>
      </c>
      <c r="AL297" s="26">
        <f>IF(21&lt;=$Q297,INDEX('BAZA PRAC'!$D$4:$D$61,$P297-4+21),"")</f>
        <v/>
      </c>
      <c r="AM297" s="26">
        <f>IF(22&lt;=$Q297,INDEX('BAZA PRAC'!$D$4:$D$61,$P297-4+22),"")</f>
        <v/>
      </c>
      <c r="AN297" s="26">
        <f>IF(23&lt;=$Q297,INDEX('BAZA PRAC'!$D$4:$D$61,$P297-4+23),"")</f>
        <v/>
      </c>
      <c r="AO297" s="26">
        <f>IF(24&lt;=$Q297,INDEX('BAZA PRAC'!$D$4:$D$61,$P297-4+24),"")</f>
        <v/>
      </c>
      <c r="AP297" s="26">
        <f>IF(25&lt;=$Q297,INDEX('BAZA PRAC'!$D$4:$D$61,$P297-4+25),"")</f>
        <v/>
      </c>
      <c r="AQ297" s="26">
        <f>IF(26&lt;=$Q297,INDEX('BAZA PRAC'!$D$4:$D$61,$P297-4+26),"")</f>
        <v/>
      </c>
      <c r="AR297" s="26">
        <f>IF(27&lt;=$Q297,INDEX('BAZA PRAC'!$D$4:$D$61,$P297-4+27),"")</f>
        <v/>
      </c>
      <c r="AS297" s="26">
        <f>IF(28&lt;=$Q297,INDEX('BAZA PRAC'!$D$4:$D$61,$P297-4+28),"")</f>
        <v/>
      </c>
      <c r="AT297" s="26">
        <f>IF(29&lt;=$Q297,INDEX('BAZA PRAC'!$D$4:$D$61,$P297-4+29),"")</f>
        <v/>
      </c>
      <c r="AU297" s="26">
        <f>IF(30&lt;=$Q297,INDEX('BAZA PRAC'!$D$4:$D$61,$P297-4+30),"")</f>
        <v/>
      </c>
      <c r="AV297" s="26">
        <f>IF(31&lt;=$Q297,INDEX('BAZA PRAC'!$D$4:$D$61,$P297-4+31),"")</f>
        <v/>
      </c>
      <c r="AW297" s="26">
        <f>IF(32&lt;=$Q297,INDEX('BAZA PRAC'!$D$4:$D$61,$P297-4+32),"")</f>
        <v/>
      </c>
      <c r="AX297" s="26">
        <f>IF(33&lt;=$Q297,INDEX('BAZA PRAC'!$D$4:$D$61,$P297-4+33),"")</f>
        <v/>
      </c>
      <c r="AY297" s="26">
        <f>IF(34&lt;=$Q297,INDEX('BAZA PRAC'!$D$4:$D$61,$P297-4+34),"")</f>
        <v/>
      </c>
      <c r="AZ297" s="26">
        <f>IF(35&lt;=$Q297,INDEX('BAZA PRAC'!$D$4:$D$61,$P297-4+35),"")</f>
        <v/>
      </c>
      <c r="BA297" s="26">
        <f>IF(36&lt;=$Q297,INDEX('BAZA PRAC'!$D$4:$D$61,$P297-4+36),"")</f>
        <v/>
      </c>
      <c r="BB297" s="26">
        <f>IF(37&lt;=$Q297,INDEX('BAZA PRAC'!$D$4:$D$61,$P297-4+37),"")</f>
        <v/>
      </c>
      <c r="BC297" s="26">
        <f>IF(38&lt;=$Q297,INDEX('BAZA PRAC'!$D$4:$D$61,$P297-4+38),"")</f>
        <v/>
      </c>
      <c r="BD297" s="26">
        <f>IF(39&lt;=$Q297,INDEX('BAZA PRAC'!$D$4:$D$61,$P297-4+39),"")</f>
        <v/>
      </c>
      <c r="BE297" s="26">
        <f>IF(40&lt;=$Q297,INDEX('BAZA PRAC'!$D$4:$D$61,$P297-4+40),"")</f>
        <v/>
      </c>
      <c r="BF297" s="26">
        <f>IF(41&lt;=$Q297,INDEX('BAZA PRAC'!$D$4:$D$61,$P297-4+41),"")</f>
        <v/>
      </c>
      <c r="BG297" s="26">
        <f>IF(42&lt;=$Q297,INDEX('BAZA PRAC'!$D$4:$D$61,$P297-4+42),"")</f>
        <v/>
      </c>
      <c r="BH297" s="26">
        <f>IF(43&lt;=$Q297,INDEX('BAZA PRAC'!$D$4:$D$61,$P297-4+43),"")</f>
        <v/>
      </c>
      <c r="BI297" s="26">
        <f>IF(44&lt;=$Q297,INDEX('BAZA PRAC'!$D$4:$D$61,$P297-4+44),"")</f>
        <v/>
      </c>
      <c r="BJ297" s="26">
        <f>IF(45&lt;=$Q297,INDEX('BAZA PRAC'!$D$4:$D$61,$P297-4+45),"")</f>
        <v/>
      </c>
      <c r="BK297" s="26">
        <f>IF(46&lt;=$Q297,INDEX('BAZA PRAC'!$D$4:$D$61,$P297-4+46),"")</f>
        <v/>
      </c>
      <c r="BL297" s="26">
        <f>IF(47&lt;=$Q297,INDEX('BAZA PRAC'!$D$4:$D$61,$P297-4+47),"")</f>
        <v/>
      </c>
      <c r="BM297" s="26">
        <f>IF(48&lt;=$Q297,INDEX('BAZA PRAC'!$D$4:$D$61,$P297-4+48),"")</f>
        <v/>
      </c>
      <c r="BN297" s="26">
        <f>IF(49&lt;=$Q297,INDEX('BAZA PRAC'!$D$4:$D$61,$P297-4+49),"")</f>
        <v/>
      </c>
      <c r="BO297" s="26">
        <f>IF(50&lt;=$Q297,INDEX('BAZA PRAC'!$D$4:$D$61,$P297-4+50),"")</f>
        <v/>
      </c>
      <c r="BP297" s="26">
        <f>IF(51&lt;=$Q297,INDEX('BAZA PRAC'!$D$4:$D$61,$P297-4+51),"")</f>
        <v/>
      </c>
      <c r="BQ297" s="26">
        <f>IF(52&lt;=$Q297,INDEX('BAZA PRAC'!$D$4:$D$61,$P297-4+52),"")</f>
        <v/>
      </c>
      <c r="BR297" s="26">
        <f>IF(53&lt;=$Q297,INDEX('BAZA PRAC'!$D$4:$D$61,$P297-4+53),"")</f>
        <v/>
      </c>
      <c r="BS297" s="26">
        <f>IF(54&lt;=$Q297,INDEX('BAZA PRAC'!$D$4:$D$61,$P297-4+54),"")</f>
        <v/>
      </c>
      <c r="BT297" s="26">
        <f>IF(55&lt;=$Q297,INDEX('BAZA PRAC'!$D$4:$D$61,$P297-4+55),"")</f>
        <v/>
      </c>
      <c r="BU297" s="26">
        <f>IF(56&lt;=$Q297,INDEX('BAZA PRAC'!$D$4:$D$61,$P297-4+56),"")</f>
        <v/>
      </c>
      <c r="BV297" s="26">
        <f>IF(57&lt;=$Q297,INDEX('BAZA PRAC'!$D$4:$D$61,$P297-4+57),"")</f>
        <v/>
      </c>
      <c r="BW297" s="26">
        <f>IF(58&lt;=$Q297,INDEX('BAZA PRAC'!$D$4:$D$61,$P297-4+58),"")</f>
        <v/>
      </c>
      <c r="BX297" s="20" t="n"/>
      <c r="BY297" s="20" t="n"/>
    </row>
    <row r="298">
      <c r="A298" s="27">
        <f>IF($D298="","",COUNTA($D$11:$D298))</f>
        <v/>
      </c>
      <c r="B298" s="27">
        <f>IF($BX298&lt;&gt;"",$BX298,IF($D298="","",IFERROR(INDEX('BAZA PRAC'!$A$4:$A$61,MATCH($D298,'BAZA PRAC'!$D$4:$D$61,0)),"")))</f>
        <v/>
      </c>
      <c r="C298" s="20" t="n"/>
      <c r="D298" s="21" t="n"/>
      <c r="E298" s="27">
        <f>IF($BY298&lt;&gt;"",$BY298,IF($D298="","",IFERROR(INDEX('BAZA PRAC'!$E$4:$E$61,MATCH($D298,'BAZA PRAC'!$D$4:$D$61,0)),"")))</f>
        <v/>
      </c>
      <c r="F298" s="22" t="n"/>
      <c r="G298" s="23" t="n"/>
      <c r="H298" s="23" t="n"/>
      <c r="I298" s="23" t="n"/>
      <c r="J298" s="28">
        <f>IF($D298="","",N(G298)+N(H298)+N(I298))</f>
        <v/>
      </c>
      <c r="K298" s="28">
        <f>IF($D298="","",N(F298)*J298)</f>
        <v/>
      </c>
      <c r="L298" s="25" t="n"/>
      <c r="M298" s="28">
        <f>IF($D298="","",K298*(1-N(L298)))</f>
        <v/>
      </c>
      <c r="N298" s="21" t="n"/>
      <c r="P298" s="26">
        <f>IFERROR(VLOOKUP($C298,USTAWIENIA!$E$2:$H$8,3,FALSE),4)</f>
        <v/>
      </c>
      <c r="Q298" s="26">
        <f>IFERROR(VLOOKUP($C298,USTAWIENIA!$E$2:$H$8,4,FALSE),58)</f>
        <v/>
      </c>
      <c r="R298" s="26">
        <f>IF(1&lt;=$Q298,INDEX('BAZA PRAC'!$D$4:$D$61,$P298-4+1),"")</f>
        <v/>
      </c>
      <c r="S298" s="26">
        <f>IF(2&lt;=$Q298,INDEX('BAZA PRAC'!$D$4:$D$61,$P298-4+2),"")</f>
        <v/>
      </c>
      <c r="T298" s="26">
        <f>IF(3&lt;=$Q298,INDEX('BAZA PRAC'!$D$4:$D$61,$P298-4+3),"")</f>
        <v/>
      </c>
      <c r="U298" s="26">
        <f>IF(4&lt;=$Q298,INDEX('BAZA PRAC'!$D$4:$D$61,$P298-4+4),"")</f>
        <v/>
      </c>
      <c r="V298" s="26">
        <f>IF(5&lt;=$Q298,INDEX('BAZA PRAC'!$D$4:$D$61,$P298-4+5),"")</f>
        <v/>
      </c>
      <c r="W298" s="26">
        <f>IF(6&lt;=$Q298,INDEX('BAZA PRAC'!$D$4:$D$61,$P298-4+6),"")</f>
        <v/>
      </c>
      <c r="X298" s="26">
        <f>IF(7&lt;=$Q298,INDEX('BAZA PRAC'!$D$4:$D$61,$P298-4+7),"")</f>
        <v/>
      </c>
      <c r="Y298" s="26">
        <f>IF(8&lt;=$Q298,INDEX('BAZA PRAC'!$D$4:$D$61,$P298-4+8),"")</f>
        <v/>
      </c>
      <c r="Z298" s="26">
        <f>IF(9&lt;=$Q298,INDEX('BAZA PRAC'!$D$4:$D$61,$P298-4+9),"")</f>
        <v/>
      </c>
      <c r="AA298" s="26">
        <f>IF(10&lt;=$Q298,INDEX('BAZA PRAC'!$D$4:$D$61,$P298-4+10),"")</f>
        <v/>
      </c>
      <c r="AB298" s="26">
        <f>IF(11&lt;=$Q298,INDEX('BAZA PRAC'!$D$4:$D$61,$P298-4+11),"")</f>
        <v/>
      </c>
      <c r="AC298" s="26">
        <f>IF(12&lt;=$Q298,INDEX('BAZA PRAC'!$D$4:$D$61,$P298-4+12),"")</f>
        <v/>
      </c>
      <c r="AD298" s="26">
        <f>IF(13&lt;=$Q298,INDEX('BAZA PRAC'!$D$4:$D$61,$P298-4+13),"")</f>
        <v/>
      </c>
      <c r="AE298" s="26">
        <f>IF(14&lt;=$Q298,INDEX('BAZA PRAC'!$D$4:$D$61,$P298-4+14),"")</f>
        <v/>
      </c>
      <c r="AF298" s="26">
        <f>IF(15&lt;=$Q298,INDEX('BAZA PRAC'!$D$4:$D$61,$P298-4+15),"")</f>
        <v/>
      </c>
      <c r="AG298" s="26">
        <f>IF(16&lt;=$Q298,INDEX('BAZA PRAC'!$D$4:$D$61,$P298-4+16),"")</f>
        <v/>
      </c>
      <c r="AH298" s="26">
        <f>IF(17&lt;=$Q298,INDEX('BAZA PRAC'!$D$4:$D$61,$P298-4+17),"")</f>
        <v/>
      </c>
      <c r="AI298" s="26">
        <f>IF(18&lt;=$Q298,INDEX('BAZA PRAC'!$D$4:$D$61,$P298-4+18),"")</f>
        <v/>
      </c>
      <c r="AJ298" s="26">
        <f>IF(19&lt;=$Q298,INDEX('BAZA PRAC'!$D$4:$D$61,$P298-4+19),"")</f>
        <v/>
      </c>
      <c r="AK298" s="26">
        <f>IF(20&lt;=$Q298,INDEX('BAZA PRAC'!$D$4:$D$61,$P298-4+20),"")</f>
        <v/>
      </c>
      <c r="AL298" s="26">
        <f>IF(21&lt;=$Q298,INDEX('BAZA PRAC'!$D$4:$D$61,$P298-4+21),"")</f>
        <v/>
      </c>
      <c r="AM298" s="26">
        <f>IF(22&lt;=$Q298,INDEX('BAZA PRAC'!$D$4:$D$61,$P298-4+22),"")</f>
        <v/>
      </c>
      <c r="AN298" s="26">
        <f>IF(23&lt;=$Q298,INDEX('BAZA PRAC'!$D$4:$D$61,$P298-4+23),"")</f>
        <v/>
      </c>
      <c r="AO298" s="26">
        <f>IF(24&lt;=$Q298,INDEX('BAZA PRAC'!$D$4:$D$61,$P298-4+24),"")</f>
        <v/>
      </c>
      <c r="AP298" s="26">
        <f>IF(25&lt;=$Q298,INDEX('BAZA PRAC'!$D$4:$D$61,$P298-4+25),"")</f>
        <v/>
      </c>
      <c r="AQ298" s="26">
        <f>IF(26&lt;=$Q298,INDEX('BAZA PRAC'!$D$4:$D$61,$P298-4+26),"")</f>
        <v/>
      </c>
      <c r="AR298" s="26">
        <f>IF(27&lt;=$Q298,INDEX('BAZA PRAC'!$D$4:$D$61,$P298-4+27),"")</f>
        <v/>
      </c>
      <c r="AS298" s="26">
        <f>IF(28&lt;=$Q298,INDEX('BAZA PRAC'!$D$4:$D$61,$P298-4+28),"")</f>
        <v/>
      </c>
      <c r="AT298" s="26">
        <f>IF(29&lt;=$Q298,INDEX('BAZA PRAC'!$D$4:$D$61,$P298-4+29),"")</f>
        <v/>
      </c>
      <c r="AU298" s="26">
        <f>IF(30&lt;=$Q298,INDEX('BAZA PRAC'!$D$4:$D$61,$P298-4+30),"")</f>
        <v/>
      </c>
      <c r="AV298" s="26">
        <f>IF(31&lt;=$Q298,INDEX('BAZA PRAC'!$D$4:$D$61,$P298-4+31),"")</f>
        <v/>
      </c>
      <c r="AW298" s="26">
        <f>IF(32&lt;=$Q298,INDEX('BAZA PRAC'!$D$4:$D$61,$P298-4+32),"")</f>
        <v/>
      </c>
      <c r="AX298" s="26">
        <f>IF(33&lt;=$Q298,INDEX('BAZA PRAC'!$D$4:$D$61,$P298-4+33),"")</f>
        <v/>
      </c>
      <c r="AY298" s="26">
        <f>IF(34&lt;=$Q298,INDEX('BAZA PRAC'!$D$4:$D$61,$P298-4+34),"")</f>
        <v/>
      </c>
      <c r="AZ298" s="26">
        <f>IF(35&lt;=$Q298,INDEX('BAZA PRAC'!$D$4:$D$61,$P298-4+35),"")</f>
        <v/>
      </c>
      <c r="BA298" s="26">
        <f>IF(36&lt;=$Q298,INDEX('BAZA PRAC'!$D$4:$D$61,$P298-4+36),"")</f>
        <v/>
      </c>
      <c r="BB298" s="26">
        <f>IF(37&lt;=$Q298,INDEX('BAZA PRAC'!$D$4:$D$61,$P298-4+37),"")</f>
        <v/>
      </c>
      <c r="BC298" s="26">
        <f>IF(38&lt;=$Q298,INDEX('BAZA PRAC'!$D$4:$D$61,$P298-4+38),"")</f>
        <v/>
      </c>
      <c r="BD298" s="26">
        <f>IF(39&lt;=$Q298,INDEX('BAZA PRAC'!$D$4:$D$61,$P298-4+39),"")</f>
        <v/>
      </c>
      <c r="BE298" s="26">
        <f>IF(40&lt;=$Q298,INDEX('BAZA PRAC'!$D$4:$D$61,$P298-4+40),"")</f>
        <v/>
      </c>
      <c r="BF298" s="26">
        <f>IF(41&lt;=$Q298,INDEX('BAZA PRAC'!$D$4:$D$61,$P298-4+41),"")</f>
        <v/>
      </c>
      <c r="BG298" s="26">
        <f>IF(42&lt;=$Q298,INDEX('BAZA PRAC'!$D$4:$D$61,$P298-4+42),"")</f>
        <v/>
      </c>
      <c r="BH298" s="26">
        <f>IF(43&lt;=$Q298,INDEX('BAZA PRAC'!$D$4:$D$61,$P298-4+43),"")</f>
        <v/>
      </c>
      <c r="BI298" s="26">
        <f>IF(44&lt;=$Q298,INDEX('BAZA PRAC'!$D$4:$D$61,$P298-4+44),"")</f>
        <v/>
      </c>
      <c r="BJ298" s="26">
        <f>IF(45&lt;=$Q298,INDEX('BAZA PRAC'!$D$4:$D$61,$P298-4+45),"")</f>
        <v/>
      </c>
      <c r="BK298" s="26">
        <f>IF(46&lt;=$Q298,INDEX('BAZA PRAC'!$D$4:$D$61,$P298-4+46),"")</f>
        <v/>
      </c>
      <c r="BL298" s="26">
        <f>IF(47&lt;=$Q298,INDEX('BAZA PRAC'!$D$4:$D$61,$P298-4+47),"")</f>
        <v/>
      </c>
      <c r="BM298" s="26">
        <f>IF(48&lt;=$Q298,INDEX('BAZA PRAC'!$D$4:$D$61,$P298-4+48),"")</f>
        <v/>
      </c>
      <c r="BN298" s="26">
        <f>IF(49&lt;=$Q298,INDEX('BAZA PRAC'!$D$4:$D$61,$P298-4+49),"")</f>
        <v/>
      </c>
      <c r="BO298" s="26">
        <f>IF(50&lt;=$Q298,INDEX('BAZA PRAC'!$D$4:$D$61,$P298-4+50),"")</f>
        <v/>
      </c>
      <c r="BP298" s="26">
        <f>IF(51&lt;=$Q298,INDEX('BAZA PRAC'!$D$4:$D$61,$P298-4+51),"")</f>
        <v/>
      </c>
      <c r="BQ298" s="26">
        <f>IF(52&lt;=$Q298,INDEX('BAZA PRAC'!$D$4:$D$61,$P298-4+52),"")</f>
        <v/>
      </c>
      <c r="BR298" s="26">
        <f>IF(53&lt;=$Q298,INDEX('BAZA PRAC'!$D$4:$D$61,$P298-4+53),"")</f>
        <v/>
      </c>
      <c r="BS298" s="26">
        <f>IF(54&lt;=$Q298,INDEX('BAZA PRAC'!$D$4:$D$61,$P298-4+54),"")</f>
        <v/>
      </c>
      <c r="BT298" s="26">
        <f>IF(55&lt;=$Q298,INDEX('BAZA PRAC'!$D$4:$D$61,$P298-4+55),"")</f>
        <v/>
      </c>
      <c r="BU298" s="26">
        <f>IF(56&lt;=$Q298,INDEX('BAZA PRAC'!$D$4:$D$61,$P298-4+56),"")</f>
        <v/>
      </c>
      <c r="BV298" s="26">
        <f>IF(57&lt;=$Q298,INDEX('BAZA PRAC'!$D$4:$D$61,$P298-4+57),"")</f>
        <v/>
      </c>
      <c r="BW298" s="26">
        <f>IF(58&lt;=$Q298,INDEX('BAZA PRAC'!$D$4:$D$61,$P298-4+58),"")</f>
        <v/>
      </c>
      <c r="BX298" s="20" t="n"/>
      <c r="BY298" s="20" t="n"/>
    </row>
    <row r="299">
      <c r="A299" s="19">
        <f>IF($D299="","",COUNTA($D$11:$D299))</f>
        <v/>
      </c>
      <c r="B299" s="19">
        <f>IF($BX299&lt;&gt;"",$BX299,IF($D299="","",IFERROR(INDEX('BAZA PRAC'!$A$4:$A$61,MATCH($D299,'BAZA PRAC'!$D$4:$D$61,0)),"")))</f>
        <v/>
      </c>
      <c r="C299" s="20" t="n"/>
      <c r="D299" s="21" t="n"/>
      <c r="E299" s="19">
        <f>IF($BY299&lt;&gt;"",$BY299,IF($D299="","",IFERROR(INDEX('BAZA PRAC'!$E$4:$E$61,MATCH($D299,'BAZA PRAC'!$D$4:$D$61,0)),"")))</f>
        <v/>
      </c>
      <c r="F299" s="22" t="n"/>
      <c r="G299" s="23" t="n"/>
      <c r="H299" s="23" t="n"/>
      <c r="I299" s="23" t="n"/>
      <c r="J299" s="24">
        <f>IF($D299="","",N(G299)+N(H299)+N(I299))</f>
        <v/>
      </c>
      <c r="K299" s="24">
        <f>IF($D299="","",N(F299)*J299)</f>
        <v/>
      </c>
      <c r="L299" s="25" t="n"/>
      <c r="M299" s="24">
        <f>IF($D299="","",K299*(1-N(L299)))</f>
        <v/>
      </c>
      <c r="N299" s="21" t="n"/>
      <c r="P299" s="26">
        <f>IFERROR(VLOOKUP($C299,USTAWIENIA!$E$2:$H$8,3,FALSE),4)</f>
        <v/>
      </c>
      <c r="Q299" s="26">
        <f>IFERROR(VLOOKUP($C299,USTAWIENIA!$E$2:$H$8,4,FALSE),58)</f>
        <v/>
      </c>
      <c r="R299" s="26">
        <f>IF(1&lt;=$Q299,INDEX('BAZA PRAC'!$D$4:$D$61,$P299-4+1),"")</f>
        <v/>
      </c>
      <c r="S299" s="26">
        <f>IF(2&lt;=$Q299,INDEX('BAZA PRAC'!$D$4:$D$61,$P299-4+2),"")</f>
        <v/>
      </c>
      <c r="T299" s="26">
        <f>IF(3&lt;=$Q299,INDEX('BAZA PRAC'!$D$4:$D$61,$P299-4+3),"")</f>
        <v/>
      </c>
      <c r="U299" s="26">
        <f>IF(4&lt;=$Q299,INDEX('BAZA PRAC'!$D$4:$D$61,$P299-4+4),"")</f>
        <v/>
      </c>
      <c r="V299" s="26">
        <f>IF(5&lt;=$Q299,INDEX('BAZA PRAC'!$D$4:$D$61,$P299-4+5),"")</f>
        <v/>
      </c>
      <c r="W299" s="26">
        <f>IF(6&lt;=$Q299,INDEX('BAZA PRAC'!$D$4:$D$61,$P299-4+6),"")</f>
        <v/>
      </c>
      <c r="X299" s="26">
        <f>IF(7&lt;=$Q299,INDEX('BAZA PRAC'!$D$4:$D$61,$P299-4+7),"")</f>
        <v/>
      </c>
      <c r="Y299" s="26">
        <f>IF(8&lt;=$Q299,INDEX('BAZA PRAC'!$D$4:$D$61,$P299-4+8),"")</f>
        <v/>
      </c>
      <c r="Z299" s="26">
        <f>IF(9&lt;=$Q299,INDEX('BAZA PRAC'!$D$4:$D$61,$P299-4+9),"")</f>
        <v/>
      </c>
      <c r="AA299" s="26">
        <f>IF(10&lt;=$Q299,INDEX('BAZA PRAC'!$D$4:$D$61,$P299-4+10),"")</f>
        <v/>
      </c>
      <c r="AB299" s="26">
        <f>IF(11&lt;=$Q299,INDEX('BAZA PRAC'!$D$4:$D$61,$P299-4+11),"")</f>
        <v/>
      </c>
      <c r="AC299" s="26">
        <f>IF(12&lt;=$Q299,INDEX('BAZA PRAC'!$D$4:$D$61,$P299-4+12),"")</f>
        <v/>
      </c>
      <c r="AD299" s="26">
        <f>IF(13&lt;=$Q299,INDEX('BAZA PRAC'!$D$4:$D$61,$P299-4+13),"")</f>
        <v/>
      </c>
      <c r="AE299" s="26">
        <f>IF(14&lt;=$Q299,INDEX('BAZA PRAC'!$D$4:$D$61,$P299-4+14),"")</f>
        <v/>
      </c>
      <c r="AF299" s="26">
        <f>IF(15&lt;=$Q299,INDEX('BAZA PRAC'!$D$4:$D$61,$P299-4+15),"")</f>
        <v/>
      </c>
      <c r="AG299" s="26">
        <f>IF(16&lt;=$Q299,INDEX('BAZA PRAC'!$D$4:$D$61,$P299-4+16),"")</f>
        <v/>
      </c>
      <c r="AH299" s="26">
        <f>IF(17&lt;=$Q299,INDEX('BAZA PRAC'!$D$4:$D$61,$P299-4+17),"")</f>
        <v/>
      </c>
      <c r="AI299" s="26">
        <f>IF(18&lt;=$Q299,INDEX('BAZA PRAC'!$D$4:$D$61,$P299-4+18),"")</f>
        <v/>
      </c>
      <c r="AJ299" s="26">
        <f>IF(19&lt;=$Q299,INDEX('BAZA PRAC'!$D$4:$D$61,$P299-4+19),"")</f>
        <v/>
      </c>
      <c r="AK299" s="26">
        <f>IF(20&lt;=$Q299,INDEX('BAZA PRAC'!$D$4:$D$61,$P299-4+20),"")</f>
        <v/>
      </c>
      <c r="AL299" s="26">
        <f>IF(21&lt;=$Q299,INDEX('BAZA PRAC'!$D$4:$D$61,$P299-4+21),"")</f>
        <v/>
      </c>
      <c r="AM299" s="26">
        <f>IF(22&lt;=$Q299,INDEX('BAZA PRAC'!$D$4:$D$61,$P299-4+22),"")</f>
        <v/>
      </c>
      <c r="AN299" s="26">
        <f>IF(23&lt;=$Q299,INDEX('BAZA PRAC'!$D$4:$D$61,$P299-4+23),"")</f>
        <v/>
      </c>
      <c r="AO299" s="26">
        <f>IF(24&lt;=$Q299,INDEX('BAZA PRAC'!$D$4:$D$61,$P299-4+24),"")</f>
        <v/>
      </c>
      <c r="AP299" s="26">
        <f>IF(25&lt;=$Q299,INDEX('BAZA PRAC'!$D$4:$D$61,$P299-4+25),"")</f>
        <v/>
      </c>
      <c r="AQ299" s="26">
        <f>IF(26&lt;=$Q299,INDEX('BAZA PRAC'!$D$4:$D$61,$P299-4+26),"")</f>
        <v/>
      </c>
      <c r="AR299" s="26">
        <f>IF(27&lt;=$Q299,INDEX('BAZA PRAC'!$D$4:$D$61,$P299-4+27),"")</f>
        <v/>
      </c>
      <c r="AS299" s="26">
        <f>IF(28&lt;=$Q299,INDEX('BAZA PRAC'!$D$4:$D$61,$P299-4+28),"")</f>
        <v/>
      </c>
      <c r="AT299" s="26">
        <f>IF(29&lt;=$Q299,INDEX('BAZA PRAC'!$D$4:$D$61,$P299-4+29),"")</f>
        <v/>
      </c>
      <c r="AU299" s="26">
        <f>IF(30&lt;=$Q299,INDEX('BAZA PRAC'!$D$4:$D$61,$P299-4+30),"")</f>
        <v/>
      </c>
      <c r="AV299" s="26">
        <f>IF(31&lt;=$Q299,INDEX('BAZA PRAC'!$D$4:$D$61,$P299-4+31),"")</f>
        <v/>
      </c>
      <c r="AW299" s="26">
        <f>IF(32&lt;=$Q299,INDEX('BAZA PRAC'!$D$4:$D$61,$P299-4+32),"")</f>
        <v/>
      </c>
      <c r="AX299" s="26">
        <f>IF(33&lt;=$Q299,INDEX('BAZA PRAC'!$D$4:$D$61,$P299-4+33),"")</f>
        <v/>
      </c>
      <c r="AY299" s="26">
        <f>IF(34&lt;=$Q299,INDEX('BAZA PRAC'!$D$4:$D$61,$P299-4+34),"")</f>
        <v/>
      </c>
      <c r="AZ299" s="26">
        <f>IF(35&lt;=$Q299,INDEX('BAZA PRAC'!$D$4:$D$61,$P299-4+35),"")</f>
        <v/>
      </c>
      <c r="BA299" s="26">
        <f>IF(36&lt;=$Q299,INDEX('BAZA PRAC'!$D$4:$D$61,$P299-4+36),"")</f>
        <v/>
      </c>
      <c r="BB299" s="26">
        <f>IF(37&lt;=$Q299,INDEX('BAZA PRAC'!$D$4:$D$61,$P299-4+37),"")</f>
        <v/>
      </c>
      <c r="BC299" s="26">
        <f>IF(38&lt;=$Q299,INDEX('BAZA PRAC'!$D$4:$D$61,$P299-4+38),"")</f>
        <v/>
      </c>
      <c r="BD299" s="26">
        <f>IF(39&lt;=$Q299,INDEX('BAZA PRAC'!$D$4:$D$61,$P299-4+39),"")</f>
        <v/>
      </c>
      <c r="BE299" s="26">
        <f>IF(40&lt;=$Q299,INDEX('BAZA PRAC'!$D$4:$D$61,$P299-4+40),"")</f>
        <v/>
      </c>
      <c r="BF299" s="26">
        <f>IF(41&lt;=$Q299,INDEX('BAZA PRAC'!$D$4:$D$61,$P299-4+41),"")</f>
        <v/>
      </c>
      <c r="BG299" s="26">
        <f>IF(42&lt;=$Q299,INDEX('BAZA PRAC'!$D$4:$D$61,$P299-4+42),"")</f>
        <v/>
      </c>
      <c r="BH299" s="26">
        <f>IF(43&lt;=$Q299,INDEX('BAZA PRAC'!$D$4:$D$61,$P299-4+43),"")</f>
        <v/>
      </c>
      <c r="BI299" s="26">
        <f>IF(44&lt;=$Q299,INDEX('BAZA PRAC'!$D$4:$D$61,$P299-4+44),"")</f>
        <v/>
      </c>
      <c r="BJ299" s="26">
        <f>IF(45&lt;=$Q299,INDEX('BAZA PRAC'!$D$4:$D$61,$P299-4+45),"")</f>
        <v/>
      </c>
      <c r="BK299" s="26">
        <f>IF(46&lt;=$Q299,INDEX('BAZA PRAC'!$D$4:$D$61,$P299-4+46),"")</f>
        <v/>
      </c>
      <c r="BL299" s="26">
        <f>IF(47&lt;=$Q299,INDEX('BAZA PRAC'!$D$4:$D$61,$P299-4+47),"")</f>
        <v/>
      </c>
      <c r="BM299" s="26">
        <f>IF(48&lt;=$Q299,INDEX('BAZA PRAC'!$D$4:$D$61,$P299-4+48),"")</f>
        <v/>
      </c>
      <c r="BN299" s="26">
        <f>IF(49&lt;=$Q299,INDEX('BAZA PRAC'!$D$4:$D$61,$P299-4+49),"")</f>
        <v/>
      </c>
      <c r="BO299" s="26">
        <f>IF(50&lt;=$Q299,INDEX('BAZA PRAC'!$D$4:$D$61,$P299-4+50),"")</f>
        <v/>
      </c>
      <c r="BP299" s="26">
        <f>IF(51&lt;=$Q299,INDEX('BAZA PRAC'!$D$4:$D$61,$P299-4+51),"")</f>
        <v/>
      </c>
      <c r="BQ299" s="26">
        <f>IF(52&lt;=$Q299,INDEX('BAZA PRAC'!$D$4:$D$61,$P299-4+52),"")</f>
        <v/>
      </c>
      <c r="BR299" s="26">
        <f>IF(53&lt;=$Q299,INDEX('BAZA PRAC'!$D$4:$D$61,$P299-4+53),"")</f>
        <v/>
      </c>
      <c r="BS299" s="26">
        <f>IF(54&lt;=$Q299,INDEX('BAZA PRAC'!$D$4:$D$61,$P299-4+54),"")</f>
        <v/>
      </c>
      <c r="BT299" s="26">
        <f>IF(55&lt;=$Q299,INDEX('BAZA PRAC'!$D$4:$D$61,$P299-4+55),"")</f>
        <v/>
      </c>
      <c r="BU299" s="26">
        <f>IF(56&lt;=$Q299,INDEX('BAZA PRAC'!$D$4:$D$61,$P299-4+56),"")</f>
        <v/>
      </c>
      <c r="BV299" s="26">
        <f>IF(57&lt;=$Q299,INDEX('BAZA PRAC'!$D$4:$D$61,$P299-4+57),"")</f>
        <v/>
      </c>
      <c r="BW299" s="26">
        <f>IF(58&lt;=$Q299,INDEX('BAZA PRAC'!$D$4:$D$61,$P299-4+58),"")</f>
        <v/>
      </c>
      <c r="BX299" s="20" t="n"/>
      <c r="BY299" s="20" t="n"/>
    </row>
    <row r="300">
      <c r="A300" s="27">
        <f>IF($D300="","",COUNTA($D$11:$D300))</f>
        <v/>
      </c>
      <c r="B300" s="27">
        <f>IF($BX300&lt;&gt;"",$BX300,IF($D300="","",IFERROR(INDEX('BAZA PRAC'!$A$4:$A$61,MATCH($D300,'BAZA PRAC'!$D$4:$D$61,0)),"")))</f>
        <v/>
      </c>
      <c r="C300" s="20" t="n"/>
      <c r="D300" s="21" t="n"/>
      <c r="E300" s="27">
        <f>IF($BY300&lt;&gt;"",$BY300,IF($D300="","",IFERROR(INDEX('BAZA PRAC'!$E$4:$E$61,MATCH($D300,'BAZA PRAC'!$D$4:$D$61,0)),"")))</f>
        <v/>
      </c>
      <c r="F300" s="22" t="n"/>
      <c r="G300" s="23" t="n"/>
      <c r="H300" s="23" t="n"/>
      <c r="I300" s="23" t="n"/>
      <c r="J300" s="28">
        <f>IF($D300="","",N(G300)+N(H300)+N(I300))</f>
        <v/>
      </c>
      <c r="K300" s="28">
        <f>IF($D300="","",N(F300)*J300)</f>
        <v/>
      </c>
      <c r="L300" s="25" t="n"/>
      <c r="M300" s="28">
        <f>IF($D300="","",K300*(1-N(L300)))</f>
        <v/>
      </c>
      <c r="N300" s="21" t="n"/>
      <c r="P300" s="26">
        <f>IFERROR(VLOOKUP($C300,USTAWIENIA!$E$2:$H$8,3,FALSE),4)</f>
        <v/>
      </c>
      <c r="Q300" s="26">
        <f>IFERROR(VLOOKUP($C300,USTAWIENIA!$E$2:$H$8,4,FALSE),58)</f>
        <v/>
      </c>
      <c r="R300" s="26">
        <f>IF(1&lt;=$Q300,INDEX('BAZA PRAC'!$D$4:$D$61,$P300-4+1),"")</f>
        <v/>
      </c>
      <c r="S300" s="26">
        <f>IF(2&lt;=$Q300,INDEX('BAZA PRAC'!$D$4:$D$61,$P300-4+2),"")</f>
        <v/>
      </c>
      <c r="T300" s="26">
        <f>IF(3&lt;=$Q300,INDEX('BAZA PRAC'!$D$4:$D$61,$P300-4+3),"")</f>
        <v/>
      </c>
      <c r="U300" s="26">
        <f>IF(4&lt;=$Q300,INDEX('BAZA PRAC'!$D$4:$D$61,$P300-4+4),"")</f>
        <v/>
      </c>
      <c r="V300" s="26">
        <f>IF(5&lt;=$Q300,INDEX('BAZA PRAC'!$D$4:$D$61,$P300-4+5),"")</f>
        <v/>
      </c>
      <c r="W300" s="26">
        <f>IF(6&lt;=$Q300,INDEX('BAZA PRAC'!$D$4:$D$61,$P300-4+6),"")</f>
        <v/>
      </c>
      <c r="X300" s="26">
        <f>IF(7&lt;=$Q300,INDEX('BAZA PRAC'!$D$4:$D$61,$P300-4+7),"")</f>
        <v/>
      </c>
      <c r="Y300" s="26">
        <f>IF(8&lt;=$Q300,INDEX('BAZA PRAC'!$D$4:$D$61,$P300-4+8),"")</f>
        <v/>
      </c>
      <c r="Z300" s="26">
        <f>IF(9&lt;=$Q300,INDEX('BAZA PRAC'!$D$4:$D$61,$P300-4+9),"")</f>
        <v/>
      </c>
      <c r="AA300" s="26">
        <f>IF(10&lt;=$Q300,INDEX('BAZA PRAC'!$D$4:$D$61,$P300-4+10),"")</f>
        <v/>
      </c>
      <c r="AB300" s="26">
        <f>IF(11&lt;=$Q300,INDEX('BAZA PRAC'!$D$4:$D$61,$P300-4+11),"")</f>
        <v/>
      </c>
      <c r="AC300" s="26">
        <f>IF(12&lt;=$Q300,INDEX('BAZA PRAC'!$D$4:$D$61,$P300-4+12),"")</f>
        <v/>
      </c>
      <c r="AD300" s="26">
        <f>IF(13&lt;=$Q300,INDEX('BAZA PRAC'!$D$4:$D$61,$P300-4+13),"")</f>
        <v/>
      </c>
      <c r="AE300" s="26">
        <f>IF(14&lt;=$Q300,INDEX('BAZA PRAC'!$D$4:$D$61,$P300-4+14),"")</f>
        <v/>
      </c>
      <c r="AF300" s="26">
        <f>IF(15&lt;=$Q300,INDEX('BAZA PRAC'!$D$4:$D$61,$P300-4+15),"")</f>
        <v/>
      </c>
      <c r="AG300" s="26">
        <f>IF(16&lt;=$Q300,INDEX('BAZA PRAC'!$D$4:$D$61,$P300-4+16),"")</f>
        <v/>
      </c>
      <c r="AH300" s="26">
        <f>IF(17&lt;=$Q300,INDEX('BAZA PRAC'!$D$4:$D$61,$P300-4+17),"")</f>
        <v/>
      </c>
      <c r="AI300" s="26">
        <f>IF(18&lt;=$Q300,INDEX('BAZA PRAC'!$D$4:$D$61,$P300-4+18),"")</f>
        <v/>
      </c>
      <c r="AJ300" s="26">
        <f>IF(19&lt;=$Q300,INDEX('BAZA PRAC'!$D$4:$D$61,$P300-4+19),"")</f>
        <v/>
      </c>
      <c r="AK300" s="26">
        <f>IF(20&lt;=$Q300,INDEX('BAZA PRAC'!$D$4:$D$61,$P300-4+20),"")</f>
        <v/>
      </c>
      <c r="AL300" s="26">
        <f>IF(21&lt;=$Q300,INDEX('BAZA PRAC'!$D$4:$D$61,$P300-4+21),"")</f>
        <v/>
      </c>
      <c r="AM300" s="26">
        <f>IF(22&lt;=$Q300,INDEX('BAZA PRAC'!$D$4:$D$61,$P300-4+22),"")</f>
        <v/>
      </c>
      <c r="AN300" s="26">
        <f>IF(23&lt;=$Q300,INDEX('BAZA PRAC'!$D$4:$D$61,$P300-4+23),"")</f>
        <v/>
      </c>
      <c r="AO300" s="26">
        <f>IF(24&lt;=$Q300,INDEX('BAZA PRAC'!$D$4:$D$61,$P300-4+24),"")</f>
        <v/>
      </c>
      <c r="AP300" s="26">
        <f>IF(25&lt;=$Q300,INDEX('BAZA PRAC'!$D$4:$D$61,$P300-4+25),"")</f>
        <v/>
      </c>
      <c r="AQ300" s="26">
        <f>IF(26&lt;=$Q300,INDEX('BAZA PRAC'!$D$4:$D$61,$P300-4+26),"")</f>
        <v/>
      </c>
      <c r="AR300" s="26">
        <f>IF(27&lt;=$Q300,INDEX('BAZA PRAC'!$D$4:$D$61,$P300-4+27),"")</f>
        <v/>
      </c>
      <c r="AS300" s="26">
        <f>IF(28&lt;=$Q300,INDEX('BAZA PRAC'!$D$4:$D$61,$P300-4+28),"")</f>
        <v/>
      </c>
      <c r="AT300" s="26">
        <f>IF(29&lt;=$Q300,INDEX('BAZA PRAC'!$D$4:$D$61,$P300-4+29),"")</f>
        <v/>
      </c>
      <c r="AU300" s="26">
        <f>IF(30&lt;=$Q300,INDEX('BAZA PRAC'!$D$4:$D$61,$P300-4+30),"")</f>
        <v/>
      </c>
      <c r="AV300" s="26">
        <f>IF(31&lt;=$Q300,INDEX('BAZA PRAC'!$D$4:$D$61,$P300-4+31),"")</f>
        <v/>
      </c>
      <c r="AW300" s="26">
        <f>IF(32&lt;=$Q300,INDEX('BAZA PRAC'!$D$4:$D$61,$P300-4+32),"")</f>
        <v/>
      </c>
      <c r="AX300" s="26">
        <f>IF(33&lt;=$Q300,INDEX('BAZA PRAC'!$D$4:$D$61,$P300-4+33),"")</f>
        <v/>
      </c>
      <c r="AY300" s="26">
        <f>IF(34&lt;=$Q300,INDEX('BAZA PRAC'!$D$4:$D$61,$P300-4+34),"")</f>
        <v/>
      </c>
      <c r="AZ300" s="26">
        <f>IF(35&lt;=$Q300,INDEX('BAZA PRAC'!$D$4:$D$61,$P300-4+35),"")</f>
        <v/>
      </c>
      <c r="BA300" s="26">
        <f>IF(36&lt;=$Q300,INDEX('BAZA PRAC'!$D$4:$D$61,$P300-4+36),"")</f>
        <v/>
      </c>
      <c r="BB300" s="26">
        <f>IF(37&lt;=$Q300,INDEX('BAZA PRAC'!$D$4:$D$61,$P300-4+37),"")</f>
        <v/>
      </c>
      <c r="BC300" s="26">
        <f>IF(38&lt;=$Q300,INDEX('BAZA PRAC'!$D$4:$D$61,$P300-4+38),"")</f>
        <v/>
      </c>
      <c r="BD300" s="26">
        <f>IF(39&lt;=$Q300,INDEX('BAZA PRAC'!$D$4:$D$61,$P300-4+39),"")</f>
        <v/>
      </c>
      <c r="BE300" s="26">
        <f>IF(40&lt;=$Q300,INDEX('BAZA PRAC'!$D$4:$D$61,$P300-4+40),"")</f>
        <v/>
      </c>
      <c r="BF300" s="26">
        <f>IF(41&lt;=$Q300,INDEX('BAZA PRAC'!$D$4:$D$61,$P300-4+41),"")</f>
        <v/>
      </c>
      <c r="BG300" s="26">
        <f>IF(42&lt;=$Q300,INDEX('BAZA PRAC'!$D$4:$D$61,$P300-4+42),"")</f>
        <v/>
      </c>
      <c r="BH300" s="26">
        <f>IF(43&lt;=$Q300,INDEX('BAZA PRAC'!$D$4:$D$61,$P300-4+43),"")</f>
        <v/>
      </c>
      <c r="BI300" s="26">
        <f>IF(44&lt;=$Q300,INDEX('BAZA PRAC'!$D$4:$D$61,$P300-4+44),"")</f>
        <v/>
      </c>
      <c r="BJ300" s="26">
        <f>IF(45&lt;=$Q300,INDEX('BAZA PRAC'!$D$4:$D$61,$P300-4+45),"")</f>
        <v/>
      </c>
      <c r="BK300" s="26">
        <f>IF(46&lt;=$Q300,INDEX('BAZA PRAC'!$D$4:$D$61,$P300-4+46),"")</f>
        <v/>
      </c>
      <c r="BL300" s="26">
        <f>IF(47&lt;=$Q300,INDEX('BAZA PRAC'!$D$4:$D$61,$P300-4+47),"")</f>
        <v/>
      </c>
      <c r="BM300" s="26">
        <f>IF(48&lt;=$Q300,INDEX('BAZA PRAC'!$D$4:$D$61,$P300-4+48),"")</f>
        <v/>
      </c>
      <c r="BN300" s="26">
        <f>IF(49&lt;=$Q300,INDEX('BAZA PRAC'!$D$4:$D$61,$P300-4+49),"")</f>
        <v/>
      </c>
      <c r="BO300" s="26">
        <f>IF(50&lt;=$Q300,INDEX('BAZA PRAC'!$D$4:$D$61,$P300-4+50),"")</f>
        <v/>
      </c>
      <c r="BP300" s="26">
        <f>IF(51&lt;=$Q300,INDEX('BAZA PRAC'!$D$4:$D$61,$P300-4+51),"")</f>
        <v/>
      </c>
      <c r="BQ300" s="26">
        <f>IF(52&lt;=$Q300,INDEX('BAZA PRAC'!$D$4:$D$61,$P300-4+52),"")</f>
        <v/>
      </c>
      <c r="BR300" s="26">
        <f>IF(53&lt;=$Q300,INDEX('BAZA PRAC'!$D$4:$D$61,$P300-4+53),"")</f>
        <v/>
      </c>
      <c r="BS300" s="26">
        <f>IF(54&lt;=$Q300,INDEX('BAZA PRAC'!$D$4:$D$61,$P300-4+54),"")</f>
        <v/>
      </c>
      <c r="BT300" s="26">
        <f>IF(55&lt;=$Q300,INDEX('BAZA PRAC'!$D$4:$D$61,$P300-4+55),"")</f>
        <v/>
      </c>
      <c r="BU300" s="26">
        <f>IF(56&lt;=$Q300,INDEX('BAZA PRAC'!$D$4:$D$61,$P300-4+56),"")</f>
        <v/>
      </c>
      <c r="BV300" s="26">
        <f>IF(57&lt;=$Q300,INDEX('BAZA PRAC'!$D$4:$D$61,$P300-4+57),"")</f>
        <v/>
      </c>
      <c r="BW300" s="26">
        <f>IF(58&lt;=$Q300,INDEX('BAZA PRAC'!$D$4:$D$61,$P300-4+58),"")</f>
        <v/>
      </c>
      <c r="BX300" s="20" t="n"/>
      <c r="BY300" s="20" t="n"/>
    </row>
    <row r="301">
      <c r="A301" s="19">
        <f>IF($D301="","",COUNTA($D$11:$D301))</f>
        <v/>
      </c>
      <c r="B301" s="19">
        <f>IF($BX301&lt;&gt;"",$BX301,IF($D301="","",IFERROR(INDEX('BAZA PRAC'!$A$4:$A$61,MATCH($D301,'BAZA PRAC'!$D$4:$D$61,0)),"")))</f>
        <v/>
      </c>
      <c r="C301" s="20" t="n"/>
      <c r="D301" s="21" t="n"/>
      <c r="E301" s="19">
        <f>IF($BY301&lt;&gt;"",$BY301,IF($D301="","",IFERROR(INDEX('BAZA PRAC'!$E$4:$E$61,MATCH($D301,'BAZA PRAC'!$D$4:$D$61,0)),"")))</f>
        <v/>
      </c>
      <c r="F301" s="22" t="n"/>
      <c r="G301" s="23" t="n"/>
      <c r="H301" s="23" t="n"/>
      <c r="I301" s="23" t="n"/>
      <c r="J301" s="24">
        <f>IF($D301="","",N(G301)+N(H301)+N(I301))</f>
        <v/>
      </c>
      <c r="K301" s="24">
        <f>IF($D301="","",N(F301)*J301)</f>
        <v/>
      </c>
      <c r="L301" s="25" t="n"/>
      <c r="M301" s="24">
        <f>IF($D301="","",K301*(1-N(L301)))</f>
        <v/>
      </c>
      <c r="N301" s="21" t="n"/>
      <c r="P301" s="26">
        <f>IFERROR(VLOOKUP($C301,USTAWIENIA!$E$2:$H$8,3,FALSE),4)</f>
        <v/>
      </c>
      <c r="Q301" s="26">
        <f>IFERROR(VLOOKUP($C301,USTAWIENIA!$E$2:$H$8,4,FALSE),58)</f>
        <v/>
      </c>
      <c r="R301" s="26">
        <f>IF(1&lt;=$Q301,INDEX('BAZA PRAC'!$D$4:$D$61,$P301-4+1),"")</f>
        <v/>
      </c>
      <c r="S301" s="26">
        <f>IF(2&lt;=$Q301,INDEX('BAZA PRAC'!$D$4:$D$61,$P301-4+2),"")</f>
        <v/>
      </c>
      <c r="T301" s="26">
        <f>IF(3&lt;=$Q301,INDEX('BAZA PRAC'!$D$4:$D$61,$P301-4+3),"")</f>
        <v/>
      </c>
      <c r="U301" s="26">
        <f>IF(4&lt;=$Q301,INDEX('BAZA PRAC'!$D$4:$D$61,$P301-4+4),"")</f>
        <v/>
      </c>
      <c r="V301" s="26">
        <f>IF(5&lt;=$Q301,INDEX('BAZA PRAC'!$D$4:$D$61,$P301-4+5),"")</f>
        <v/>
      </c>
      <c r="W301" s="26">
        <f>IF(6&lt;=$Q301,INDEX('BAZA PRAC'!$D$4:$D$61,$P301-4+6),"")</f>
        <v/>
      </c>
      <c r="X301" s="26">
        <f>IF(7&lt;=$Q301,INDEX('BAZA PRAC'!$D$4:$D$61,$P301-4+7),"")</f>
        <v/>
      </c>
      <c r="Y301" s="26">
        <f>IF(8&lt;=$Q301,INDEX('BAZA PRAC'!$D$4:$D$61,$P301-4+8),"")</f>
        <v/>
      </c>
      <c r="Z301" s="26">
        <f>IF(9&lt;=$Q301,INDEX('BAZA PRAC'!$D$4:$D$61,$P301-4+9),"")</f>
        <v/>
      </c>
      <c r="AA301" s="26">
        <f>IF(10&lt;=$Q301,INDEX('BAZA PRAC'!$D$4:$D$61,$P301-4+10),"")</f>
        <v/>
      </c>
      <c r="AB301" s="26">
        <f>IF(11&lt;=$Q301,INDEX('BAZA PRAC'!$D$4:$D$61,$P301-4+11),"")</f>
        <v/>
      </c>
      <c r="AC301" s="26">
        <f>IF(12&lt;=$Q301,INDEX('BAZA PRAC'!$D$4:$D$61,$P301-4+12),"")</f>
        <v/>
      </c>
      <c r="AD301" s="26">
        <f>IF(13&lt;=$Q301,INDEX('BAZA PRAC'!$D$4:$D$61,$P301-4+13),"")</f>
        <v/>
      </c>
      <c r="AE301" s="26">
        <f>IF(14&lt;=$Q301,INDEX('BAZA PRAC'!$D$4:$D$61,$P301-4+14),"")</f>
        <v/>
      </c>
      <c r="AF301" s="26">
        <f>IF(15&lt;=$Q301,INDEX('BAZA PRAC'!$D$4:$D$61,$P301-4+15),"")</f>
        <v/>
      </c>
      <c r="AG301" s="26">
        <f>IF(16&lt;=$Q301,INDEX('BAZA PRAC'!$D$4:$D$61,$P301-4+16),"")</f>
        <v/>
      </c>
      <c r="AH301" s="26">
        <f>IF(17&lt;=$Q301,INDEX('BAZA PRAC'!$D$4:$D$61,$P301-4+17),"")</f>
        <v/>
      </c>
      <c r="AI301" s="26">
        <f>IF(18&lt;=$Q301,INDEX('BAZA PRAC'!$D$4:$D$61,$P301-4+18),"")</f>
        <v/>
      </c>
      <c r="AJ301" s="26">
        <f>IF(19&lt;=$Q301,INDEX('BAZA PRAC'!$D$4:$D$61,$P301-4+19),"")</f>
        <v/>
      </c>
      <c r="AK301" s="26">
        <f>IF(20&lt;=$Q301,INDEX('BAZA PRAC'!$D$4:$D$61,$P301-4+20),"")</f>
        <v/>
      </c>
      <c r="AL301" s="26">
        <f>IF(21&lt;=$Q301,INDEX('BAZA PRAC'!$D$4:$D$61,$P301-4+21),"")</f>
        <v/>
      </c>
      <c r="AM301" s="26">
        <f>IF(22&lt;=$Q301,INDEX('BAZA PRAC'!$D$4:$D$61,$P301-4+22),"")</f>
        <v/>
      </c>
      <c r="AN301" s="26">
        <f>IF(23&lt;=$Q301,INDEX('BAZA PRAC'!$D$4:$D$61,$P301-4+23),"")</f>
        <v/>
      </c>
      <c r="AO301" s="26">
        <f>IF(24&lt;=$Q301,INDEX('BAZA PRAC'!$D$4:$D$61,$P301-4+24),"")</f>
        <v/>
      </c>
      <c r="AP301" s="26">
        <f>IF(25&lt;=$Q301,INDEX('BAZA PRAC'!$D$4:$D$61,$P301-4+25),"")</f>
        <v/>
      </c>
      <c r="AQ301" s="26">
        <f>IF(26&lt;=$Q301,INDEX('BAZA PRAC'!$D$4:$D$61,$P301-4+26),"")</f>
        <v/>
      </c>
      <c r="AR301" s="26">
        <f>IF(27&lt;=$Q301,INDEX('BAZA PRAC'!$D$4:$D$61,$P301-4+27),"")</f>
        <v/>
      </c>
      <c r="AS301" s="26">
        <f>IF(28&lt;=$Q301,INDEX('BAZA PRAC'!$D$4:$D$61,$P301-4+28),"")</f>
        <v/>
      </c>
      <c r="AT301" s="26">
        <f>IF(29&lt;=$Q301,INDEX('BAZA PRAC'!$D$4:$D$61,$P301-4+29),"")</f>
        <v/>
      </c>
      <c r="AU301" s="26">
        <f>IF(30&lt;=$Q301,INDEX('BAZA PRAC'!$D$4:$D$61,$P301-4+30),"")</f>
        <v/>
      </c>
      <c r="AV301" s="26">
        <f>IF(31&lt;=$Q301,INDEX('BAZA PRAC'!$D$4:$D$61,$P301-4+31),"")</f>
        <v/>
      </c>
      <c r="AW301" s="26">
        <f>IF(32&lt;=$Q301,INDEX('BAZA PRAC'!$D$4:$D$61,$P301-4+32),"")</f>
        <v/>
      </c>
      <c r="AX301" s="26">
        <f>IF(33&lt;=$Q301,INDEX('BAZA PRAC'!$D$4:$D$61,$P301-4+33),"")</f>
        <v/>
      </c>
      <c r="AY301" s="26">
        <f>IF(34&lt;=$Q301,INDEX('BAZA PRAC'!$D$4:$D$61,$P301-4+34),"")</f>
        <v/>
      </c>
      <c r="AZ301" s="26">
        <f>IF(35&lt;=$Q301,INDEX('BAZA PRAC'!$D$4:$D$61,$P301-4+35),"")</f>
        <v/>
      </c>
      <c r="BA301" s="26">
        <f>IF(36&lt;=$Q301,INDEX('BAZA PRAC'!$D$4:$D$61,$P301-4+36),"")</f>
        <v/>
      </c>
      <c r="BB301" s="26">
        <f>IF(37&lt;=$Q301,INDEX('BAZA PRAC'!$D$4:$D$61,$P301-4+37),"")</f>
        <v/>
      </c>
      <c r="BC301" s="26">
        <f>IF(38&lt;=$Q301,INDEX('BAZA PRAC'!$D$4:$D$61,$P301-4+38),"")</f>
        <v/>
      </c>
      <c r="BD301" s="26">
        <f>IF(39&lt;=$Q301,INDEX('BAZA PRAC'!$D$4:$D$61,$P301-4+39),"")</f>
        <v/>
      </c>
      <c r="BE301" s="26">
        <f>IF(40&lt;=$Q301,INDEX('BAZA PRAC'!$D$4:$D$61,$P301-4+40),"")</f>
        <v/>
      </c>
      <c r="BF301" s="26">
        <f>IF(41&lt;=$Q301,INDEX('BAZA PRAC'!$D$4:$D$61,$P301-4+41),"")</f>
        <v/>
      </c>
      <c r="BG301" s="26">
        <f>IF(42&lt;=$Q301,INDEX('BAZA PRAC'!$D$4:$D$61,$P301-4+42),"")</f>
        <v/>
      </c>
      <c r="BH301" s="26">
        <f>IF(43&lt;=$Q301,INDEX('BAZA PRAC'!$D$4:$D$61,$P301-4+43),"")</f>
        <v/>
      </c>
      <c r="BI301" s="26">
        <f>IF(44&lt;=$Q301,INDEX('BAZA PRAC'!$D$4:$D$61,$P301-4+44),"")</f>
        <v/>
      </c>
      <c r="BJ301" s="26">
        <f>IF(45&lt;=$Q301,INDEX('BAZA PRAC'!$D$4:$D$61,$P301-4+45),"")</f>
        <v/>
      </c>
      <c r="BK301" s="26">
        <f>IF(46&lt;=$Q301,INDEX('BAZA PRAC'!$D$4:$D$61,$P301-4+46),"")</f>
        <v/>
      </c>
      <c r="BL301" s="26">
        <f>IF(47&lt;=$Q301,INDEX('BAZA PRAC'!$D$4:$D$61,$P301-4+47),"")</f>
        <v/>
      </c>
      <c r="BM301" s="26">
        <f>IF(48&lt;=$Q301,INDEX('BAZA PRAC'!$D$4:$D$61,$P301-4+48),"")</f>
        <v/>
      </c>
      <c r="BN301" s="26">
        <f>IF(49&lt;=$Q301,INDEX('BAZA PRAC'!$D$4:$D$61,$P301-4+49),"")</f>
        <v/>
      </c>
      <c r="BO301" s="26">
        <f>IF(50&lt;=$Q301,INDEX('BAZA PRAC'!$D$4:$D$61,$P301-4+50),"")</f>
        <v/>
      </c>
      <c r="BP301" s="26">
        <f>IF(51&lt;=$Q301,INDEX('BAZA PRAC'!$D$4:$D$61,$P301-4+51),"")</f>
        <v/>
      </c>
      <c r="BQ301" s="26">
        <f>IF(52&lt;=$Q301,INDEX('BAZA PRAC'!$D$4:$D$61,$P301-4+52),"")</f>
        <v/>
      </c>
      <c r="BR301" s="26">
        <f>IF(53&lt;=$Q301,INDEX('BAZA PRAC'!$D$4:$D$61,$P301-4+53),"")</f>
        <v/>
      </c>
      <c r="BS301" s="26">
        <f>IF(54&lt;=$Q301,INDEX('BAZA PRAC'!$D$4:$D$61,$P301-4+54),"")</f>
        <v/>
      </c>
      <c r="BT301" s="26">
        <f>IF(55&lt;=$Q301,INDEX('BAZA PRAC'!$D$4:$D$61,$P301-4+55),"")</f>
        <v/>
      </c>
      <c r="BU301" s="26">
        <f>IF(56&lt;=$Q301,INDEX('BAZA PRAC'!$D$4:$D$61,$P301-4+56),"")</f>
        <v/>
      </c>
      <c r="BV301" s="26">
        <f>IF(57&lt;=$Q301,INDEX('BAZA PRAC'!$D$4:$D$61,$P301-4+57),"")</f>
        <v/>
      </c>
      <c r="BW301" s="26">
        <f>IF(58&lt;=$Q301,INDEX('BAZA PRAC'!$D$4:$D$61,$P301-4+58),"")</f>
        <v/>
      </c>
      <c r="BX301" s="20" t="n"/>
      <c r="BY301" s="20" t="n"/>
    </row>
    <row r="302">
      <c r="A302" s="27">
        <f>IF($D302="","",COUNTA($D$11:$D302))</f>
        <v/>
      </c>
      <c r="B302" s="27">
        <f>IF($BX302&lt;&gt;"",$BX302,IF($D302="","",IFERROR(INDEX('BAZA PRAC'!$A$4:$A$61,MATCH($D302,'BAZA PRAC'!$D$4:$D$61,0)),"")))</f>
        <v/>
      </c>
      <c r="C302" s="20" t="n"/>
      <c r="D302" s="21" t="n"/>
      <c r="E302" s="27">
        <f>IF($BY302&lt;&gt;"",$BY302,IF($D302="","",IFERROR(INDEX('BAZA PRAC'!$E$4:$E$61,MATCH($D302,'BAZA PRAC'!$D$4:$D$61,0)),"")))</f>
        <v/>
      </c>
      <c r="F302" s="22" t="n"/>
      <c r="G302" s="23" t="n"/>
      <c r="H302" s="23" t="n"/>
      <c r="I302" s="23" t="n"/>
      <c r="J302" s="28">
        <f>IF($D302="","",N(G302)+N(H302)+N(I302))</f>
        <v/>
      </c>
      <c r="K302" s="28">
        <f>IF($D302="","",N(F302)*J302)</f>
        <v/>
      </c>
      <c r="L302" s="25" t="n"/>
      <c r="M302" s="28">
        <f>IF($D302="","",K302*(1-N(L302)))</f>
        <v/>
      </c>
      <c r="N302" s="21" t="n"/>
      <c r="P302" s="26">
        <f>IFERROR(VLOOKUP($C302,USTAWIENIA!$E$2:$H$8,3,FALSE),4)</f>
        <v/>
      </c>
      <c r="Q302" s="26">
        <f>IFERROR(VLOOKUP($C302,USTAWIENIA!$E$2:$H$8,4,FALSE),58)</f>
        <v/>
      </c>
      <c r="R302" s="26">
        <f>IF(1&lt;=$Q302,INDEX('BAZA PRAC'!$D$4:$D$61,$P302-4+1),"")</f>
        <v/>
      </c>
      <c r="S302" s="26">
        <f>IF(2&lt;=$Q302,INDEX('BAZA PRAC'!$D$4:$D$61,$P302-4+2),"")</f>
        <v/>
      </c>
      <c r="T302" s="26">
        <f>IF(3&lt;=$Q302,INDEX('BAZA PRAC'!$D$4:$D$61,$P302-4+3),"")</f>
        <v/>
      </c>
      <c r="U302" s="26">
        <f>IF(4&lt;=$Q302,INDEX('BAZA PRAC'!$D$4:$D$61,$P302-4+4),"")</f>
        <v/>
      </c>
      <c r="V302" s="26">
        <f>IF(5&lt;=$Q302,INDEX('BAZA PRAC'!$D$4:$D$61,$P302-4+5),"")</f>
        <v/>
      </c>
      <c r="W302" s="26">
        <f>IF(6&lt;=$Q302,INDEX('BAZA PRAC'!$D$4:$D$61,$P302-4+6),"")</f>
        <v/>
      </c>
      <c r="X302" s="26">
        <f>IF(7&lt;=$Q302,INDEX('BAZA PRAC'!$D$4:$D$61,$P302-4+7),"")</f>
        <v/>
      </c>
      <c r="Y302" s="26">
        <f>IF(8&lt;=$Q302,INDEX('BAZA PRAC'!$D$4:$D$61,$P302-4+8),"")</f>
        <v/>
      </c>
      <c r="Z302" s="26">
        <f>IF(9&lt;=$Q302,INDEX('BAZA PRAC'!$D$4:$D$61,$P302-4+9),"")</f>
        <v/>
      </c>
      <c r="AA302" s="26">
        <f>IF(10&lt;=$Q302,INDEX('BAZA PRAC'!$D$4:$D$61,$P302-4+10),"")</f>
        <v/>
      </c>
      <c r="AB302" s="26">
        <f>IF(11&lt;=$Q302,INDEX('BAZA PRAC'!$D$4:$D$61,$P302-4+11),"")</f>
        <v/>
      </c>
      <c r="AC302" s="26">
        <f>IF(12&lt;=$Q302,INDEX('BAZA PRAC'!$D$4:$D$61,$P302-4+12),"")</f>
        <v/>
      </c>
      <c r="AD302" s="26">
        <f>IF(13&lt;=$Q302,INDEX('BAZA PRAC'!$D$4:$D$61,$P302-4+13),"")</f>
        <v/>
      </c>
      <c r="AE302" s="26">
        <f>IF(14&lt;=$Q302,INDEX('BAZA PRAC'!$D$4:$D$61,$P302-4+14),"")</f>
        <v/>
      </c>
      <c r="AF302" s="26">
        <f>IF(15&lt;=$Q302,INDEX('BAZA PRAC'!$D$4:$D$61,$P302-4+15),"")</f>
        <v/>
      </c>
      <c r="AG302" s="26">
        <f>IF(16&lt;=$Q302,INDEX('BAZA PRAC'!$D$4:$D$61,$P302-4+16),"")</f>
        <v/>
      </c>
      <c r="AH302" s="26">
        <f>IF(17&lt;=$Q302,INDEX('BAZA PRAC'!$D$4:$D$61,$P302-4+17),"")</f>
        <v/>
      </c>
      <c r="AI302" s="26">
        <f>IF(18&lt;=$Q302,INDEX('BAZA PRAC'!$D$4:$D$61,$P302-4+18),"")</f>
        <v/>
      </c>
      <c r="AJ302" s="26">
        <f>IF(19&lt;=$Q302,INDEX('BAZA PRAC'!$D$4:$D$61,$P302-4+19),"")</f>
        <v/>
      </c>
      <c r="AK302" s="26">
        <f>IF(20&lt;=$Q302,INDEX('BAZA PRAC'!$D$4:$D$61,$P302-4+20),"")</f>
        <v/>
      </c>
      <c r="AL302" s="26">
        <f>IF(21&lt;=$Q302,INDEX('BAZA PRAC'!$D$4:$D$61,$P302-4+21),"")</f>
        <v/>
      </c>
      <c r="AM302" s="26">
        <f>IF(22&lt;=$Q302,INDEX('BAZA PRAC'!$D$4:$D$61,$P302-4+22),"")</f>
        <v/>
      </c>
      <c r="AN302" s="26">
        <f>IF(23&lt;=$Q302,INDEX('BAZA PRAC'!$D$4:$D$61,$P302-4+23),"")</f>
        <v/>
      </c>
      <c r="AO302" s="26">
        <f>IF(24&lt;=$Q302,INDEX('BAZA PRAC'!$D$4:$D$61,$P302-4+24),"")</f>
        <v/>
      </c>
      <c r="AP302" s="26">
        <f>IF(25&lt;=$Q302,INDEX('BAZA PRAC'!$D$4:$D$61,$P302-4+25),"")</f>
        <v/>
      </c>
      <c r="AQ302" s="26">
        <f>IF(26&lt;=$Q302,INDEX('BAZA PRAC'!$D$4:$D$61,$P302-4+26),"")</f>
        <v/>
      </c>
      <c r="AR302" s="26">
        <f>IF(27&lt;=$Q302,INDEX('BAZA PRAC'!$D$4:$D$61,$P302-4+27),"")</f>
        <v/>
      </c>
      <c r="AS302" s="26">
        <f>IF(28&lt;=$Q302,INDEX('BAZA PRAC'!$D$4:$D$61,$P302-4+28),"")</f>
        <v/>
      </c>
      <c r="AT302" s="26">
        <f>IF(29&lt;=$Q302,INDEX('BAZA PRAC'!$D$4:$D$61,$P302-4+29),"")</f>
        <v/>
      </c>
      <c r="AU302" s="26">
        <f>IF(30&lt;=$Q302,INDEX('BAZA PRAC'!$D$4:$D$61,$P302-4+30),"")</f>
        <v/>
      </c>
      <c r="AV302" s="26">
        <f>IF(31&lt;=$Q302,INDEX('BAZA PRAC'!$D$4:$D$61,$P302-4+31),"")</f>
        <v/>
      </c>
      <c r="AW302" s="26">
        <f>IF(32&lt;=$Q302,INDEX('BAZA PRAC'!$D$4:$D$61,$P302-4+32),"")</f>
        <v/>
      </c>
      <c r="AX302" s="26">
        <f>IF(33&lt;=$Q302,INDEX('BAZA PRAC'!$D$4:$D$61,$P302-4+33),"")</f>
        <v/>
      </c>
      <c r="AY302" s="26">
        <f>IF(34&lt;=$Q302,INDEX('BAZA PRAC'!$D$4:$D$61,$P302-4+34),"")</f>
        <v/>
      </c>
      <c r="AZ302" s="26">
        <f>IF(35&lt;=$Q302,INDEX('BAZA PRAC'!$D$4:$D$61,$P302-4+35),"")</f>
        <v/>
      </c>
      <c r="BA302" s="26">
        <f>IF(36&lt;=$Q302,INDEX('BAZA PRAC'!$D$4:$D$61,$P302-4+36),"")</f>
        <v/>
      </c>
      <c r="BB302" s="26">
        <f>IF(37&lt;=$Q302,INDEX('BAZA PRAC'!$D$4:$D$61,$P302-4+37),"")</f>
        <v/>
      </c>
      <c r="BC302" s="26">
        <f>IF(38&lt;=$Q302,INDEX('BAZA PRAC'!$D$4:$D$61,$P302-4+38),"")</f>
        <v/>
      </c>
      <c r="BD302" s="26">
        <f>IF(39&lt;=$Q302,INDEX('BAZA PRAC'!$D$4:$D$61,$P302-4+39),"")</f>
        <v/>
      </c>
      <c r="BE302" s="26">
        <f>IF(40&lt;=$Q302,INDEX('BAZA PRAC'!$D$4:$D$61,$P302-4+40),"")</f>
        <v/>
      </c>
      <c r="BF302" s="26">
        <f>IF(41&lt;=$Q302,INDEX('BAZA PRAC'!$D$4:$D$61,$P302-4+41),"")</f>
        <v/>
      </c>
      <c r="BG302" s="26">
        <f>IF(42&lt;=$Q302,INDEX('BAZA PRAC'!$D$4:$D$61,$P302-4+42),"")</f>
        <v/>
      </c>
      <c r="BH302" s="26">
        <f>IF(43&lt;=$Q302,INDEX('BAZA PRAC'!$D$4:$D$61,$P302-4+43),"")</f>
        <v/>
      </c>
      <c r="BI302" s="26">
        <f>IF(44&lt;=$Q302,INDEX('BAZA PRAC'!$D$4:$D$61,$P302-4+44),"")</f>
        <v/>
      </c>
      <c r="BJ302" s="26">
        <f>IF(45&lt;=$Q302,INDEX('BAZA PRAC'!$D$4:$D$61,$P302-4+45),"")</f>
        <v/>
      </c>
      <c r="BK302" s="26">
        <f>IF(46&lt;=$Q302,INDEX('BAZA PRAC'!$D$4:$D$61,$P302-4+46),"")</f>
        <v/>
      </c>
      <c r="BL302" s="26">
        <f>IF(47&lt;=$Q302,INDEX('BAZA PRAC'!$D$4:$D$61,$P302-4+47),"")</f>
        <v/>
      </c>
      <c r="BM302" s="26">
        <f>IF(48&lt;=$Q302,INDEX('BAZA PRAC'!$D$4:$D$61,$P302-4+48),"")</f>
        <v/>
      </c>
      <c r="BN302" s="26">
        <f>IF(49&lt;=$Q302,INDEX('BAZA PRAC'!$D$4:$D$61,$P302-4+49),"")</f>
        <v/>
      </c>
      <c r="BO302" s="26">
        <f>IF(50&lt;=$Q302,INDEX('BAZA PRAC'!$D$4:$D$61,$P302-4+50),"")</f>
        <v/>
      </c>
      <c r="BP302" s="26">
        <f>IF(51&lt;=$Q302,INDEX('BAZA PRAC'!$D$4:$D$61,$P302-4+51),"")</f>
        <v/>
      </c>
      <c r="BQ302" s="26">
        <f>IF(52&lt;=$Q302,INDEX('BAZA PRAC'!$D$4:$D$61,$P302-4+52),"")</f>
        <v/>
      </c>
      <c r="BR302" s="26">
        <f>IF(53&lt;=$Q302,INDEX('BAZA PRAC'!$D$4:$D$61,$P302-4+53),"")</f>
        <v/>
      </c>
      <c r="BS302" s="26">
        <f>IF(54&lt;=$Q302,INDEX('BAZA PRAC'!$D$4:$D$61,$P302-4+54),"")</f>
        <v/>
      </c>
      <c r="BT302" s="26">
        <f>IF(55&lt;=$Q302,INDEX('BAZA PRAC'!$D$4:$D$61,$P302-4+55),"")</f>
        <v/>
      </c>
      <c r="BU302" s="26">
        <f>IF(56&lt;=$Q302,INDEX('BAZA PRAC'!$D$4:$D$61,$P302-4+56),"")</f>
        <v/>
      </c>
      <c r="BV302" s="26">
        <f>IF(57&lt;=$Q302,INDEX('BAZA PRAC'!$D$4:$D$61,$P302-4+57),"")</f>
        <v/>
      </c>
      <c r="BW302" s="26">
        <f>IF(58&lt;=$Q302,INDEX('BAZA PRAC'!$D$4:$D$61,$P302-4+58),"")</f>
        <v/>
      </c>
      <c r="BX302" s="20" t="n"/>
      <c r="BY302" s="20" t="n"/>
    </row>
    <row r="303">
      <c r="A303" s="19">
        <f>IF($D303="","",COUNTA($D$11:$D303))</f>
        <v/>
      </c>
      <c r="B303" s="19">
        <f>IF($BX303&lt;&gt;"",$BX303,IF($D303="","",IFERROR(INDEX('BAZA PRAC'!$A$4:$A$61,MATCH($D303,'BAZA PRAC'!$D$4:$D$61,0)),"")))</f>
        <v/>
      </c>
      <c r="C303" s="20" t="n"/>
      <c r="D303" s="21" t="n"/>
      <c r="E303" s="19">
        <f>IF($BY303&lt;&gt;"",$BY303,IF($D303="","",IFERROR(INDEX('BAZA PRAC'!$E$4:$E$61,MATCH($D303,'BAZA PRAC'!$D$4:$D$61,0)),"")))</f>
        <v/>
      </c>
      <c r="F303" s="22" t="n"/>
      <c r="G303" s="23" t="n"/>
      <c r="H303" s="23" t="n"/>
      <c r="I303" s="23" t="n"/>
      <c r="J303" s="24">
        <f>IF($D303="","",N(G303)+N(H303)+N(I303))</f>
        <v/>
      </c>
      <c r="K303" s="24">
        <f>IF($D303="","",N(F303)*J303)</f>
        <v/>
      </c>
      <c r="L303" s="25" t="n"/>
      <c r="M303" s="24">
        <f>IF($D303="","",K303*(1-N(L303)))</f>
        <v/>
      </c>
      <c r="N303" s="21" t="n"/>
      <c r="P303" s="26">
        <f>IFERROR(VLOOKUP($C303,USTAWIENIA!$E$2:$H$8,3,FALSE),4)</f>
        <v/>
      </c>
      <c r="Q303" s="26">
        <f>IFERROR(VLOOKUP($C303,USTAWIENIA!$E$2:$H$8,4,FALSE),58)</f>
        <v/>
      </c>
      <c r="R303" s="26">
        <f>IF(1&lt;=$Q303,INDEX('BAZA PRAC'!$D$4:$D$61,$P303-4+1),"")</f>
        <v/>
      </c>
      <c r="S303" s="26">
        <f>IF(2&lt;=$Q303,INDEX('BAZA PRAC'!$D$4:$D$61,$P303-4+2),"")</f>
        <v/>
      </c>
      <c r="T303" s="26">
        <f>IF(3&lt;=$Q303,INDEX('BAZA PRAC'!$D$4:$D$61,$P303-4+3),"")</f>
        <v/>
      </c>
      <c r="U303" s="26">
        <f>IF(4&lt;=$Q303,INDEX('BAZA PRAC'!$D$4:$D$61,$P303-4+4),"")</f>
        <v/>
      </c>
      <c r="V303" s="26">
        <f>IF(5&lt;=$Q303,INDEX('BAZA PRAC'!$D$4:$D$61,$P303-4+5),"")</f>
        <v/>
      </c>
      <c r="W303" s="26">
        <f>IF(6&lt;=$Q303,INDEX('BAZA PRAC'!$D$4:$D$61,$P303-4+6),"")</f>
        <v/>
      </c>
      <c r="X303" s="26">
        <f>IF(7&lt;=$Q303,INDEX('BAZA PRAC'!$D$4:$D$61,$P303-4+7),"")</f>
        <v/>
      </c>
      <c r="Y303" s="26">
        <f>IF(8&lt;=$Q303,INDEX('BAZA PRAC'!$D$4:$D$61,$P303-4+8),"")</f>
        <v/>
      </c>
      <c r="Z303" s="26">
        <f>IF(9&lt;=$Q303,INDEX('BAZA PRAC'!$D$4:$D$61,$P303-4+9),"")</f>
        <v/>
      </c>
      <c r="AA303" s="26">
        <f>IF(10&lt;=$Q303,INDEX('BAZA PRAC'!$D$4:$D$61,$P303-4+10),"")</f>
        <v/>
      </c>
      <c r="AB303" s="26">
        <f>IF(11&lt;=$Q303,INDEX('BAZA PRAC'!$D$4:$D$61,$P303-4+11),"")</f>
        <v/>
      </c>
      <c r="AC303" s="26">
        <f>IF(12&lt;=$Q303,INDEX('BAZA PRAC'!$D$4:$D$61,$P303-4+12),"")</f>
        <v/>
      </c>
      <c r="AD303" s="26">
        <f>IF(13&lt;=$Q303,INDEX('BAZA PRAC'!$D$4:$D$61,$P303-4+13),"")</f>
        <v/>
      </c>
      <c r="AE303" s="26">
        <f>IF(14&lt;=$Q303,INDEX('BAZA PRAC'!$D$4:$D$61,$P303-4+14),"")</f>
        <v/>
      </c>
      <c r="AF303" s="26">
        <f>IF(15&lt;=$Q303,INDEX('BAZA PRAC'!$D$4:$D$61,$P303-4+15),"")</f>
        <v/>
      </c>
      <c r="AG303" s="26">
        <f>IF(16&lt;=$Q303,INDEX('BAZA PRAC'!$D$4:$D$61,$P303-4+16),"")</f>
        <v/>
      </c>
      <c r="AH303" s="26">
        <f>IF(17&lt;=$Q303,INDEX('BAZA PRAC'!$D$4:$D$61,$P303-4+17),"")</f>
        <v/>
      </c>
      <c r="AI303" s="26">
        <f>IF(18&lt;=$Q303,INDEX('BAZA PRAC'!$D$4:$D$61,$P303-4+18),"")</f>
        <v/>
      </c>
      <c r="AJ303" s="26">
        <f>IF(19&lt;=$Q303,INDEX('BAZA PRAC'!$D$4:$D$61,$P303-4+19),"")</f>
        <v/>
      </c>
      <c r="AK303" s="26">
        <f>IF(20&lt;=$Q303,INDEX('BAZA PRAC'!$D$4:$D$61,$P303-4+20),"")</f>
        <v/>
      </c>
      <c r="AL303" s="26">
        <f>IF(21&lt;=$Q303,INDEX('BAZA PRAC'!$D$4:$D$61,$P303-4+21),"")</f>
        <v/>
      </c>
      <c r="AM303" s="26">
        <f>IF(22&lt;=$Q303,INDEX('BAZA PRAC'!$D$4:$D$61,$P303-4+22),"")</f>
        <v/>
      </c>
      <c r="AN303" s="26">
        <f>IF(23&lt;=$Q303,INDEX('BAZA PRAC'!$D$4:$D$61,$P303-4+23),"")</f>
        <v/>
      </c>
      <c r="AO303" s="26">
        <f>IF(24&lt;=$Q303,INDEX('BAZA PRAC'!$D$4:$D$61,$P303-4+24),"")</f>
        <v/>
      </c>
      <c r="AP303" s="26">
        <f>IF(25&lt;=$Q303,INDEX('BAZA PRAC'!$D$4:$D$61,$P303-4+25),"")</f>
        <v/>
      </c>
      <c r="AQ303" s="26">
        <f>IF(26&lt;=$Q303,INDEX('BAZA PRAC'!$D$4:$D$61,$P303-4+26),"")</f>
        <v/>
      </c>
      <c r="AR303" s="26">
        <f>IF(27&lt;=$Q303,INDEX('BAZA PRAC'!$D$4:$D$61,$P303-4+27),"")</f>
        <v/>
      </c>
      <c r="AS303" s="26">
        <f>IF(28&lt;=$Q303,INDEX('BAZA PRAC'!$D$4:$D$61,$P303-4+28),"")</f>
        <v/>
      </c>
      <c r="AT303" s="26">
        <f>IF(29&lt;=$Q303,INDEX('BAZA PRAC'!$D$4:$D$61,$P303-4+29),"")</f>
        <v/>
      </c>
      <c r="AU303" s="26">
        <f>IF(30&lt;=$Q303,INDEX('BAZA PRAC'!$D$4:$D$61,$P303-4+30),"")</f>
        <v/>
      </c>
      <c r="AV303" s="26">
        <f>IF(31&lt;=$Q303,INDEX('BAZA PRAC'!$D$4:$D$61,$P303-4+31),"")</f>
        <v/>
      </c>
      <c r="AW303" s="26">
        <f>IF(32&lt;=$Q303,INDEX('BAZA PRAC'!$D$4:$D$61,$P303-4+32),"")</f>
        <v/>
      </c>
      <c r="AX303" s="26">
        <f>IF(33&lt;=$Q303,INDEX('BAZA PRAC'!$D$4:$D$61,$P303-4+33),"")</f>
        <v/>
      </c>
      <c r="AY303" s="26">
        <f>IF(34&lt;=$Q303,INDEX('BAZA PRAC'!$D$4:$D$61,$P303-4+34),"")</f>
        <v/>
      </c>
      <c r="AZ303" s="26">
        <f>IF(35&lt;=$Q303,INDEX('BAZA PRAC'!$D$4:$D$61,$P303-4+35),"")</f>
        <v/>
      </c>
      <c r="BA303" s="26">
        <f>IF(36&lt;=$Q303,INDEX('BAZA PRAC'!$D$4:$D$61,$P303-4+36),"")</f>
        <v/>
      </c>
      <c r="BB303" s="26">
        <f>IF(37&lt;=$Q303,INDEX('BAZA PRAC'!$D$4:$D$61,$P303-4+37),"")</f>
        <v/>
      </c>
      <c r="BC303" s="26">
        <f>IF(38&lt;=$Q303,INDEX('BAZA PRAC'!$D$4:$D$61,$P303-4+38),"")</f>
        <v/>
      </c>
      <c r="BD303" s="26">
        <f>IF(39&lt;=$Q303,INDEX('BAZA PRAC'!$D$4:$D$61,$P303-4+39),"")</f>
        <v/>
      </c>
      <c r="BE303" s="26">
        <f>IF(40&lt;=$Q303,INDEX('BAZA PRAC'!$D$4:$D$61,$P303-4+40),"")</f>
        <v/>
      </c>
      <c r="BF303" s="26">
        <f>IF(41&lt;=$Q303,INDEX('BAZA PRAC'!$D$4:$D$61,$P303-4+41),"")</f>
        <v/>
      </c>
      <c r="BG303" s="26">
        <f>IF(42&lt;=$Q303,INDEX('BAZA PRAC'!$D$4:$D$61,$P303-4+42),"")</f>
        <v/>
      </c>
      <c r="BH303" s="26">
        <f>IF(43&lt;=$Q303,INDEX('BAZA PRAC'!$D$4:$D$61,$P303-4+43),"")</f>
        <v/>
      </c>
      <c r="BI303" s="26">
        <f>IF(44&lt;=$Q303,INDEX('BAZA PRAC'!$D$4:$D$61,$P303-4+44),"")</f>
        <v/>
      </c>
      <c r="BJ303" s="26">
        <f>IF(45&lt;=$Q303,INDEX('BAZA PRAC'!$D$4:$D$61,$P303-4+45),"")</f>
        <v/>
      </c>
      <c r="BK303" s="26">
        <f>IF(46&lt;=$Q303,INDEX('BAZA PRAC'!$D$4:$D$61,$P303-4+46),"")</f>
        <v/>
      </c>
      <c r="BL303" s="26">
        <f>IF(47&lt;=$Q303,INDEX('BAZA PRAC'!$D$4:$D$61,$P303-4+47),"")</f>
        <v/>
      </c>
      <c r="BM303" s="26">
        <f>IF(48&lt;=$Q303,INDEX('BAZA PRAC'!$D$4:$D$61,$P303-4+48),"")</f>
        <v/>
      </c>
      <c r="BN303" s="26">
        <f>IF(49&lt;=$Q303,INDEX('BAZA PRAC'!$D$4:$D$61,$P303-4+49),"")</f>
        <v/>
      </c>
      <c r="BO303" s="26">
        <f>IF(50&lt;=$Q303,INDEX('BAZA PRAC'!$D$4:$D$61,$P303-4+50),"")</f>
        <v/>
      </c>
      <c r="BP303" s="26">
        <f>IF(51&lt;=$Q303,INDEX('BAZA PRAC'!$D$4:$D$61,$P303-4+51),"")</f>
        <v/>
      </c>
      <c r="BQ303" s="26">
        <f>IF(52&lt;=$Q303,INDEX('BAZA PRAC'!$D$4:$D$61,$P303-4+52),"")</f>
        <v/>
      </c>
      <c r="BR303" s="26">
        <f>IF(53&lt;=$Q303,INDEX('BAZA PRAC'!$D$4:$D$61,$P303-4+53),"")</f>
        <v/>
      </c>
      <c r="BS303" s="26">
        <f>IF(54&lt;=$Q303,INDEX('BAZA PRAC'!$D$4:$D$61,$P303-4+54),"")</f>
        <v/>
      </c>
      <c r="BT303" s="26">
        <f>IF(55&lt;=$Q303,INDEX('BAZA PRAC'!$D$4:$D$61,$P303-4+55),"")</f>
        <v/>
      </c>
      <c r="BU303" s="26">
        <f>IF(56&lt;=$Q303,INDEX('BAZA PRAC'!$D$4:$D$61,$P303-4+56),"")</f>
        <v/>
      </c>
      <c r="BV303" s="26">
        <f>IF(57&lt;=$Q303,INDEX('BAZA PRAC'!$D$4:$D$61,$P303-4+57),"")</f>
        <v/>
      </c>
      <c r="BW303" s="26">
        <f>IF(58&lt;=$Q303,INDEX('BAZA PRAC'!$D$4:$D$61,$P303-4+58),"")</f>
        <v/>
      </c>
      <c r="BX303" s="20" t="n"/>
      <c r="BY303" s="20" t="n"/>
    </row>
    <row r="304">
      <c r="A304" s="27">
        <f>IF($D304="","",COUNTA($D$11:$D304))</f>
        <v/>
      </c>
      <c r="B304" s="27">
        <f>IF($BX304&lt;&gt;"",$BX304,IF($D304="","",IFERROR(INDEX('BAZA PRAC'!$A$4:$A$61,MATCH($D304,'BAZA PRAC'!$D$4:$D$61,0)),"")))</f>
        <v/>
      </c>
      <c r="C304" s="20" t="n"/>
      <c r="D304" s="21" t="n"/>
      <c r="E304" s="27">
        <f>IF($BY304&lt;&gt;"",$BY304,IF($D304="","",IFERROR(INDEX('BAZA PRAC'!$E$4:$E$61,MATCH($D304,'BAZA PRAC'!$D$4:$D$61,0)),"")))</f>
        <v/>
      </c>
      <c r="F304" s="22" t="n"/>
      <c r="G304" s="23" t="n"/>
      <c r="H304" s="23" t="n"/>
      <c r="I304" s="23" t="n"/>
      <c r="J304" s="28">
        <f>IF($D304="","",N(G304)+N(H304)+N(I304))</f>
        <v/>
      </c>
      <c r="K304" s="28">
        <f>IF($D304="","",N(F304)*J304)</f>
        <v/>
      </c>
      <c r="L304" s="25" t="n"/>
      <c r="M304" s="28">
        <f>IF($D304="","",K304*(1-N(L304)))</f>
        <v/>
      </c>
      <c r="N304" s="21" t="n"/>
      <c r="P304" s="26">
        <f>IFERROR(VLOOKUP($C304,USTAWIENIA!$E$2:$H$8,3,FALSE),4)</f>
        <v/>
      </c>
      <c r="Q304" s="26">
        <f>IFERROR(VLOOKUP($C304,USTAWIENIA!$E$2:$H$8,4,FALSE),58)</f>
        <v/>
      </c>
      <c r="R304" s="26">
        <f>IF(1&lt;=$Q304,INDEX('BAZA PRAC'!$D$4:$D$61,$P304-4+1),"")</f>
        <v/>
      </c>
      <c r="S304" s="26">
        <f>IF(2&lt;=$Q304,INDEX('BAZA PRAC'!$D$4:$D$61,$P304-4+2),"")</f>
        <v/>
      </c>
      <c r="T304" s="26">
        <f>IF(3&lt;=$Q304,INDEX('BAZA PRAC'!$D$4:$D$61,$P304-4+3),"")</f>
        <v/>
      </c>
      <c r="U304" s="26">
        <f>IF(4&lt;=$Q304,INDEX('BAZA PRAC'!$D$4:$D$61,$P304-4+4),"")</f>
        <v/>
      </c>
      <c r="V304" s="26">
        <f>IF(5&lt;=$Q304,INDEX('BAZA PRAC'!$D$4:$D$61,$P304-4+5),"")</f>
        <v/>
      </c>
      <c r="W304" s="26">
        <f>IF(6&lt;=$Q304,INDEX('BAZA PRAC'!$D$4:$D$61,$P304-4+6),"")</f>
        <v/>
      </c>
      <c r="X304" s="26">
        <f>IF(7&lt;=$Q304,INDEX('BAZA PRAC'!$D$4:$D$61,$P304-4+7),"")</f>
        <v/>
      </c>
      <c r="Y304" s="26">
        <f>IF(8&lt;=$Q304,INDEX('BAZA PRAC'!$D$4:$D$61,$P304-4+8),"")</f>
        <v/>
      </c>
      <c r="Z304" s="26">
        <f>IF(9&lt;=$Q304,INDEX('BAZA PRAC'!$D$4:$D$61,$P304-4+9),"")</f>
        <v/>
      </c>
      <c r="AA304" s="26">
        <f>IF(10&lt;=$Q304,INDEX('BAZA PRAC'!$D$4:$D$61,$P304-4+10),"")</f>
        <v/>
      </c>
      <c r="AB304" s="26">
        <f>IF(11&lt;=$Q304,INDEX('BAZA PRAC'!$D$4:$D$61,$P304-4+11),"")</f>
        <v/>
      </c>
      <c r="AC304" s="26">
        <f>IF(12&lt;=$Q304,INDEX('BAZA PRAC'!$D$4:$D$61,$P304-4+12),"")</f>
        <v/>
      </c>
      <c r="AD304" s="26">
        <f>IF(13&lt;=$Q304,INDEX('BAZA PRAC'!$D$4:$D$61,$P304-4+13),"")</f>
        <v/>
      </c>
      <c r="AE304" s="26">
        <f>IF(14&lt;=$Q304,INDEX('BAZA PRAC'!$D$4:$D$61,$P304-4+14),"")</f>
        <v/>
      </c>
      <c r="AF304" s="26">
        <f>IF(15&lt;=$Q304,INDEX('BAZA PRAC'!$D$4:$D$61,$P304-4+15),"")</f>
        <v/>
      </c>
      <c r="AG304" s="26">
        <f>IF(16&lt;=$Q304,INDEX('BAZA PRAC'!$D$4:$D$61,$P304-4+16),"")</f>
        <v/>
      </c>
      <c r="AH304" s="26">
        <f>IF(17&lt;=$Q304,INDEX('BAZA PRAC'!$D$4:$D$61,$P304-4+17),"")</f>
        <v/>
      </c>
      <c r="AI304" s="26">
        <f>IF(18&lt;=$Q304,INDEX('BAZA PRAC'!$D$4:$D$61,$P304-4+18),"")</f>
        <v/>
      </c>
      <c r="AJ304" s="26">
        <f>IF(19&lt;=$Q304,INDEX('BAZA PRAC'!$D$4:$D$61,$P304-4+19),"")</f>
        <v/>
      </c>
      <c r="AK304" s="26">
        <f>IF(20&lt;=$Q304,INDEX('BAZA PRAC'!$D$4:$D$61,$P304-4+20),"")</f>
        <v/>
      </c>
      <c r="AL304" s="26">
        <f>IF(21&lt;=$Q304,INDEX('BAZA PRAC'!$D$4:$D$61,$P304-4+21),"")</f>
        <v/>
      </c>
      <c r="AM304" s="26">
        <f>IF(22&lt;=$Q304,INDEX('BAZA PRAC'!$D$4:$D$61,$P304-4+22),"")</f>
        <v/>
      </c>
      <c r="AN304" s="26">
        <f>IF(23&lt;=$Q304,INDEX('BAZA PRAC'!$D$4:$D$61,$P304-4+23),"")</f>
        <v/>
      </c>
      <c r="AO304" s="26">
        <f>IF(24&lt;=$Q304,INDEX('BAZA PRAC'!$D$4:$D$61,$P304-4+24),"")</f>
        <v/>
      </c>
      <c r="AP304" s="26">
        <f>IF(25&lt;=$Q304,INDEX('BAZA PRAC'!$D$4:$D$61,$P304-4+25),"")</f>
        <v/>
      </c>
      <c r="AQ304" s="26">
        <f>IF(26&lt;=$Q304,INDEX('BAZA PRAC'!$D$4:$D$61,$P304-4+26),"")</f>
        <v/>
      </c>
      <c r="AR304" s="26">
        <f>IF(27&lt;=$Q304,INDEX('BAZA PRAC'!$D$4:$D$61,$P304-4+27),"")</f>
        <v/>
      </c>
      <c r="AS304" s="26">
        <f>IF(28&lt;=$Q304,INDEX('BAZA PRAC'!$D$4:$D$61,$P304-4+28),"")</f>
        <v/>
      </c>
      <c r="AT304" s="26">
        <f>IF(29&lt;=$Q304,INDEX('BAZA PRAC'!$D$4:$D$61,$P304-4+29),"")</f>
        <v/>
      </c>
      <c r="AU304" s="26">
        <f>IF(30&lt;=$Q304,INDEX('BAZA PRAC'!$D$4:$D$61,$P304-4+30),"")</f>
        <v/>
      </c>
      <c r="AV304" s="26">
        <f>IF(31&lt;=$Q304,INDEX('BAZA PRAC'!$D$4:$D$61,$P304-4+31),"")</f>
        <v/>
      </c>
      <c r="AW304" s="26">
        <f>IF(32&lt;=$Q304,INDEX('BAZA PRAC'!$D$4:$D$61,$P304-4+32),"")</f>
        <v/>
      </c>
      <c r="AX304" s="26">
        <f>IF(33&lt;=$Q304,INDEX('BAZA PRAC'!$D$4:$D$61,$P304-4+33),"")</f>
        <v/>
      </c>
      <c r="AY304" s="26">
        <f>IF(34&lt;=$Q304,INDEX('BAZA PRAC'!$D$4:$D$61,$P304-4+34),"")</f>
        <v/>
      </c>
      <c r="AZ304" s="26">
        <f>IF(35&lt;=$Q304,INDEX('BAZA PRAC'!$D$4:$D$61,$P304-4+35),"")</f>
        <v/>
      </c>
      <c r="BA304" s="26">
        <f>IF(36&lt;=$Q304,INDEX('BAZA PRAC'!$D$4:$D$61,$P304-4+36),"")</f>
        <v/>
      </c>
      <c r="BB304" s="26">
        <f>IF(37&lt;=$Q304,INDEX('BAZA PRAC'!$D$4:$D$61,$P304-4+37),"")</f>
        <v/>
      </c>
      <c r="BC304" s="26">
        <f>IF(38&lt;=$Q304,INDEX('BAZA PRAC'!$D$4:$D$61,$P304-4+38),"")</f>
        <v/>
      </c>
      <c r="BD304" s="26">
        <f>IF(39&lt;=$Q304,INDEX('BAZA PRAC'!$D$4:$D$61,$P304-4+39),"")</f>
        <v/>
      </c>
      <c r="BE304" s="26">
        <f>IF(40&lt;=$Q304,INDEX('BAZA PRAC'!$D$4:$D$61,$P304-4+40),"")</f>
        <v/>
      </c>
      <c r="BF304" s="26">
        <f>IF(41&lt;=$Q304,INDEX('BAZA PRAC'!$D$4:$D$61,$P304-4+41),"")</f>
        <v/>
      </c>
      <c r="BG304" s="26">
        <f>IF(42&lt;=$Q304,INDEX('BAZA PRAC'!$D$4:$D$61,$P304-4+42),"")</f>
        <v/>
      </c>
      <c r="BH304" s="26">
        <f>IF(43&lt;=$Q304,INDEX('BAZA PRAC'!$D$4:$D$61,$P304-4+43),"")</f>
        <v/>
      </c>
      <c r="BI304" s="26">
        <f>IF(44&lt;=$Q304,INDEX('BAZA PRAC'!$D$4:$D$61,$P304-4+44),"")</f>
        <v/>
      </c>
      <c r="BJ304" s="26">
        <f>IF(45&lt;=$Q304,INDEX('BAZA PRAC'!$D$4:$D$61,$P304-4+45),"")</f>
        <v/>
      </c>
      <c r="BK304" s="26">
        <f>IF(46&lt;=$Q304,INDEX('BAZA PRAC'!$D$4:$D$61,$P304-4+46),"")</f>
        <v/>
      </c>
      <c r="BL304" s="26">
        <f>IF(47&lt;=$Q304,INDEX('BAZA PRAC'!$D$4:$D$61,$P304-4+47),"")</f>
        <v/>
      </c>
      <c r="BM304" s="26">
        <f>IF(48&lt;=$Q304,INDEX('BAZA PRAC'!$D$4:$D$61,$P304-4+48),"")</f>
        <v/>
      </c>
      <c r="BN304" s="26">
        <f>IF(49&lt;=$Q304,INDEX('BAZA PRAC'!$D$4:$D$61,$P304-4+49),"")</f>
        <v/>
      </c>
      <c r="BO304" s="26">
        <f>IF(50&lt;=$Q304,INDEX('BAZA PRAC'!$D$4:$D$61,$P304-4+50),"")</f>
        <v/>
      </c>
      <c r="BP304" s="26">
        <f>IF(51&lt;=$Q304,INDEX('BAZA PRAC'!$D$4:$D$61,$P304-4+51),"")</f>
        <v/>
      </c>
      <c r="BQ304" s="26">
        <f>IF(52&lt;=$Q304,INDEX('BAZA PRAC'!$D$4:$D$61,$P304-4+52),"")</f>
        <v/>
      </c>
      <c r="BR304" s="26">
        <f>IF(53&lt;=$Q304,INDEX('BAZA PRAC'!$D$4:$D$61,$P304-4+53),"")</f>
        <v/>
      </c>
      <c r="BS304" s="26">
        <f>IF(54&lt;=$Q304,INDEX('BAZA PRAC'!$D$4:$D$61,$P304-4+54),"")</f>
        <v/>
      </c>
      <c r="BT304" s="26">
        <f>IF(55&lt;=$Q304,INDEX('BAZA PRAC'!$D$4:$D$61,$P304-4+55),"")</f>
        <v/>
      </c>
      <c r="BU304" s="26">
        <f>IF(56&lt;=$Q304,INDEX('BAZA PRAC'!$D$4:$D$61,$P304-4+56),"")</f>
        <v/>
      </c>
      <c r="BV304" s="26">
        <f>IF(57&lt;=$Q304,INDEX('BAZA PRAC'!$D$4:$D$61,$P304-4+57),"")</f>
        <v/>
      </c>
      <c r="BW304" s="26">
        <f>IF(58&lt;=$Q304,INDEX('BAZA PRAC'!$D$4:$D$61,$P304-4+58),"")</f>
        <v/>
      </c>
      <c r="BX304" s="20" t="n"/>
      <c r="BY304" s="20" t="n"/>
    </row>
    <row r="305">
      <c r="A305" s="19">
        <f>IF($D305="","",COUNTA($D$11:$D305))</f>
        <v/>
      </c>
      <c r="B305" s="19">
        <f>IF($BX305&lt;&gt;"",$BX305,IF($D305="","",IFERROR(INDEX('BAZA PRAC'!$A$4:$A$61,MATCH($D305,'BAZA PRAC'!$D$4:$D$61,0)),"")))</f>
        <v/>
      </c>
      <c r="C305" s="20" t="n"/>
      <c r="D305" s="21" t="n"/>
      <c r="E305" s="19">
        <f>IF($BY305&lt;&gt;"",$BY305,IF($D305="","",IFERROR(INDEX('BAZA PRAC'!$E$4:$E$61,MATCH($D305,'BAZA PRAC'!$D$4:$D$61,0)),"")))</f>
        <v/>
      </c>
      <c r="F305" s="22" t="n"/>
      <c r="G305" s="23" t="n"/>
      <c r="H305" s="23" t="n"/>
      <c r="I305" s="23" t="n"/>
      <c r="J305" s="24">
        <f>IF($D305="","",N(G305)+N(H305)+N(I305))</f>
        <v/>
      </c>
      <c r="K305" s="24">
        <f>IF($D305="","",N(F305)*J305)</f>
        <v/>
      </c>
      <c r="L305" s="25" t="n"/>
      <c r="M305" s="24">
        <f>IF($D305="","",K305*(1-N(L305)))</f>
        <v/>
      </c>
      <c r="N305" s="21" t="n"/>
      <c r="P305" s="26">
        <f>IFERROR(VLOOKUP($C305,USTAWIENIA!$E$2:$H$8,3,FALSE),4)</f>
        <v/>
      </c>
      <c r="Q305" s="26">
        <f>IFERROR(VLOOKUP($C305,USTAWIENIA!$E$2:$H$8,4,FALSE),58)</f>
        <v/>
      </c>
      <c r="R305" s="26">
        <f>IF(1&lt;=$Q305,INDEX('BAZA PRAC'!$D$4:$D$61,$P305-4+1),"")</f>
        <v/>
      </c>
      <c r="S305" s="26">
        <f>IF(2&lt;=$Q305,INDEX('BAZA PRAC'!$D$4:$D$61,$P305-4+2),"")</f>
        <v/>
      </c>
      <c r="T305" s="26">
        <f>IF(3&lt;=$Q305,INDEX('BAZA PRAC'!$D$4:$D$61,$P305-4+3),"")</f>
        <v/>
      </c>
      <c r="U305" s="26">
        <f>IF(4&lt;=$Q305,INDEX('BAZA PRAC'!$D$4:$D$61,$P305-4+4),"")</f>
        <v/>
      </c>
      <c r="V305" s="26">
        <f>IF(5&lt;=$Q305,INDEX('BAZA PRAC'!$D$4:$D$61,$P305-4+5),"")</f>
        <v/>
      </c>
      <c r="W305" s="26">
        <f>IF(6&lt;=$Q305,INDEX('BAZA PRAC'!$D$4:$D$61,$P305-4+6),"")</f>
        <v/>
      </c>
      <c r="X305" s="26">
        <f>IF(7&lt;=$Q305,INDEX('BAZA PRAC'!$D$4:$D$61,$P305-4+7),"")</f>
        <v/>
      </c>
      <c r="Y305" s="26">
        <f>IF(8&lt;=$Q305,INDEX('BAZA PRAC'!$D$4:$D$61,$P305-4+8),"")</f>
        <v/>
      </c>
      <c r="Z305" s="26">
        <f>IF(9&lt;=$Q305,INDEX('BAZA PRAC'!$D$4:$D$61,$P305-4+9),"")</f>
        <v/>
      </c>
      <c r="AA305" s="26">
        <f>IF(10&lt;=$Q305,INDEX('BAZA PRAC'!$D$4:$D$61,$P305-4+10),"")</f>
        <v/>
      </c>
      <c r="AB305" s="26">
        <f>IF(11&lt;=$Q305,INDEX('BAZA PRAC'!$D$4:$D$61,$P305-4+11),"")</f>
        <v/>
      </c>
      <c r="AC305" s="26">
        <f>IF(12&lt;=$Q305,INDEX('BAZA PRAC'!$D$4:$D$61,$P305-4+12),"")</f>
        <v/>
      </c>
      <c r="AD305" s="26">
        <f>IF(13&lt;=$Q305,INDEX('BAZA PRAC'!$D$4:$D$61,$P305-4+13),"")</f>
        <v/>
      </c>
      <c r="AE305" s="26">
        <f>IF(14&lt;=$Q305,INDEX('BAZA PRAC'!$D$4:$D$61,$P305-4+14),"")</f>
        <v/>
      </c>
      <c r="AF305" s="26">
        <f>IF(15&lt;=$Q305,INDEX('BAZA PRAC'!$D$4:$D$61,$P305-4+15),"")</f>
        <v/>
      </c>
      <c r="AG305" s="26">
        <f>IF(16&lt;=$Q305,INDEX('BAZA PRAC'!$D$4:$D$61,$P305-4+16),"")</f>
        <v/>
      </c>
      <c r="AH305" s="26">
        <f>IF(17&lt;=$Q305,INDEX('BAZA PRAC'!$D$4:$D$61,$P305-4+17),"")</f>
        <v/>
      </c>
      <c r="AI305" s="26">
        <f>IF(18&lt;=$Q305,INDEX('BAZA PRAC'!$D$4:$D$61,$P305-4+18),"")</f>
        <v/>
      </c>
      <c r="AJ305" s="26">
        <f>IF(19&lt;=$Q305,INDEX('BAZA PRAC'!$D$4:$D$61,$P305-4+19),"")</f>
        <v/>
      </c>
      <c r="AK305" s="26">
        <f>IF(20&lt;=$Q305,INDEX('BAZA PRAC'!$D$4:$D$61,$P305-4+20),"")</f>
        <v/>
      </c>
      <c r="AL305" s="26">
        <f>IF(21&lt;=$Q305,INDEX('BAZA PRAC'!$D$4:$D$61,$P305-4+21),"")</f>
        <v/>
      </c>
      <c r="AM305" s="26">
        <f>IF(22&lt;=$Q305,INDEX('BAZA PRAC'!$D$4:$D$61,$P305-4+22),"")</f>
        <v/>
      </c>
      <c r="AN305" s="26">
        <f>IF(23&lt;=$Q305,INDEX('BAZA PRAC'!$D$4:$D$61,$P305-4+23),"")</f>
        <v/>
      </c>
      <c r="AO305" s="26">
        <f>IF(24&lt;=$Q305,INDEX('BAZA PRAC'!$D$4:$D$61,$P305-4+24),"")</f>
        <v/>
      </c>
      <c r="AP305" s="26">
        <f>IF(25&lt;=$Q305,INDEX('BAZA PRAC'!$D$4:$D$61,$P305-4+25),"")</f>
        <v/>
      </c>
      <c r="AQ305" s="26">
        <f>IF(26&lt;=$Q305,INDEX('BAZA PRAC'!$D$4:$D$61,$P305-4+26),"")</f>
        <v/>
      </c>
      <c r="AR305" s="26">
        <f>IF(27&lt;=$Q305,INDEX('BAZA PRAC'!$D$4:$D$61,$P305-4+27),"")</f>
        <v/>
      </c>
      <c r="AS305" s="26">
        <f>IF(28&lt;=$Q305,INDEX('BAZA PRAC'!$D$4:$D$61,$P305-4+28),"")</f>
        <v/>
      </c>
      <c r="AT305" s="26">
        <f>IF(29&lt;=$Q305,INDEX('BAZA PRAC'!$D$4:$D$61,$P305-4+29),"")</f>
        <v/>
      </c>
      <c r="AU305" s="26">
        <f>IF(30&lt;=$Q305,INDEX('BAZA PRAC'!$D$4:$D$61,$P305-4+30),"")</f>
        <v/>
      </c>
      <c r="AV305" s="26">
        <f>IF(31&lt;=$Q305,INDEX('BAZA PRAC'!$D$4:$D$61,$P305-4+31),"")</f>
        <v/>
      </c>
      <c r="AW305" s="26">
        <f>IF(32&lt;=$Q305,INDEX('BAZA PRAC'!$D$4:$D$61,$P305-4+32),"")</f>
        <v/>
      </c>
      <c r="AX305" s="26">
        <f>IF(33&lt;=$Q305,INDEX('BAZA PRAC'!$D$4:$D$61,$P305-4+33),"")</f>
        <v/>
      </c>
      <c r="AY305" s="26">
        <f>IF(34&lt;=$Q305,INDEX('BAZA PRAC'!$D$4:$D$61,$P305-4+34),"")</f>
        <v/>
      </c>
      <c r="AZ305" s="26">
        <f>IF(35&lt;=$Q305,INDEX('BAZA PRAC'!$D$4:$D$61,$P305-4+35),"")</f>
        <v/>
      </c>
      <c r="BA305" s="26">
        <f>IF(36&lt;=$Q305,INDEX('BAZA PRAC'!$D$4:$D$61,$P305-4+36),"")</f>
        <v/>
      </c>
      <c r="BB305" s="26">
        <f>IF(37&lt;=$Q305,INDEX('BAZA PRAC'!$D$4:$D$61,$P305-4+37),"")</f>
        <v/>
      </c>
      <c r="BC305" s="26">
        <f>IF(38&lt;=$Q305,INDEX('BAZA PRAC'!$D$4:$D$61,$P305-4+38),"")</f>
        <v/>
      </c>
      <c r="BD305" s="26">
        <f>IF(39&lt;=$Q305,INDEX('BAZA PRAC'!$D$4:$D$61,$P305-4+39),"")</f>
        <v/>
      </c>
      <c r="BE305" s="26">
        <f>IF(40&lt;=$Q305,INDEX('BAZA PRAC'!$D$4:$D$61,$P305-4+40),"")</f>
        <v/>
      </c>
      <c r="BF305" s="26">
        <f>IF(41&lt;=$Q305,INDEX('BAZA PRAC'!$D$4:$D$61,$P305-4+41),"")</f>
        <v/>
      </c>
      <c r="BG305" s="26">
        <f>IF(42&lt;=$Q305,INDEX('BAZA PRAC'!$D$4:$D$61,$P305-4+42),"")</f>
        <v/>
      </c>
      <c r="BH305" s="26">
        <f>IF(43&lt;=$Q305,INDEX('BAZA PRAC'!$D$4:$D$61,$P305-4+43),"")</f>
        <v/>
      </c>
      <c r="BI305" s="26">
        <f>IF(44&lt;=$Q305,INDEX('BAZA PRAC'!$D$4:$D$61,$P305-4+44),"")</f>
        <v/>
      </c>
      <c r="BJ305" s="26">
        <f>IF(45&lt;=$Q305,INDEX('BAZA PRAC'!$D$4:$D$61,$P305-4+45),"")</f>
        <v/>
      </c>
      <c r="BK305" s="26">
        <f>IF(46&lt;=$Q305,INDEX('BAZA PRAC'!$D$4:$D$61,$P305-4+46),"")</f>
        <v/>
      </c>
      <c r="BL305" s="26">
        <f>IF(47&lt;=$Q305,INDEX('BAZA PRAC'!$D$4:$D$61,$P305-4+47),"")</f>
        <v/>
      </c>
      <c r="BM305" s="26">
        <f>IF(48&lt;=$Q305,INDEX('BAZA PRAC'!$D$4:$D$61,$P305-4+48),"")</f>
        <v/>
      </c>
      <c r="BN305" s="26">
        <f>IF(49&lt;=$Q305,INDEX('BAZA PRAC'!$D$4:$D$61,$P305-4+49),"")</f>
        <v/>
      </c>
      <c r="BO305" s="26">
        <f>IF(50&lt;=$Q305,INDEX('BAZA PRAC'!$D$4:$D$61,$P305-4+50),"")</f>
        <v/>
      </c>
      <c r="BP305" s="26">
        <f>IF(51&lt;=$Q305,INDEX('BAZA PRAC'!$D$4:$D$61,$P305-4+51),"")</f>
        <v/>
      </c>
      <c r="BQ305" s="26">
        <f>IF(52&lt;=$Q305,INDEX('BAZA PRAC'!$D$4:$D$61,$P305-4+52),"")</f>
        <v/>
      </c>
      <c r="BR305" s="26">
        <f>IF(53&lt;=$Q305,INDEX('BAZA PRAC'!$D$4:$D$61,$P305-4+53),"")</f>
        <v/>
      </c>
      <c r="BS305" s="26">
        <f>IF(54&lt;=$Q305,INDEX('BAZA PRAC'!$D$4:$D$61,$P305-4+54),"")</f>
        <v/>
      </c>
      <c r="BT305" s="26">
        <f>IF(55&lt;=$Q305,INDEX('BAZA PRAC'!$D$4:$D$61,$P305-4+55),"")</f>
        <v/>
      </c>
      <c r="BU305" s="26">
        <f>IF(56&lt;=$Q305,INDEX('BAZA PRAC'!$D$4:$D$61,$P305-4+56),"")</f>
        <v/>
      </c>
      <c r="BV305" s="26">
        <f>IF(57&lt;=$Q305,INDEX('BAZA PRAC'!$D$4:$D$61,$P305-4+57),"")</f>
        <v/>
      </c>
      <c r="BW305" s="26">
        <f>IF(58&lt;=$Q305,INDEX('BAZA PRAC'!$D$4:$D$61,$P305-4+58),"")</f>
        <v/>
      </c>
      <c r="BX305" s="20" t="n"/>
      <c r="BY305" s="20" t="n"/>
    </row>
    <row r="306">
      <c r="A306" s="27">
        <f>IF($D306="","",COUNTA($D$11:$D306))</f>
        <v/>
      </c>
      <c r="B306" s="27">
        <f>IF($BX306&lt;&gt;"",$BX306,IF($D306="","",IFERROR(INDEX('BAZA PRAC'!$A$4:$A$61,MATCH($D306,'BAZA PRAC'!$D$4:$D$61,0)),"")))</f>
        <v/>
      </c>
      <c r="C306" s="20" t="n"/>
      <c r="D306" s="21" t="n"/>
      <c r="E306" s="27">
        <f>IF($BY306&lt;&gt;"",$BY306,IF($D306="","",IFERROR(INDEX('BAZA PRAC'!$E$4:$E$61,MATCH($D306,'BAZA PRAC'!$D$4:$D$61,0)),"")))</f>
        <v/>
      </c>
      <c r="F306" s="22" t="n"/>
      <c r="G306" s="23" t="n"/>
      <c r="H306" s="23" t="n"/>
      <c r="I306" s="23" t="n"/>
      <c r="J306" s="28">
        <f>IF($D306="","",N(G306)+N(H306)+N(I306))</f>
        <v/>
      </c>
      <c r="K306" s="28">
        <f>IF($D306="","",N(F306)*J306)</f>
        <v/>
      </c>
      <c r="L306" s="25" t="n"/>
      <c r="M306" s="28">
        <f>IF($D306="","",K306*(1-N(L306)))</f>
        <v/>
      </c>
      <c r="N306" s="21" t="n"/>
      <c r="P306" s="26">
        <f>IFERROR(VLOOKUP($C306,USTAWIENIA!$E$2:$H$8,3,FALSE),4)</f>
        <v/>
      </c>
      <c r="Q306" s="26">
        <f>IFERROR(VLOOKUP($C306,USTAWIENIA!$E$2:$H$8,4,FALSE),58)</f>
        <v/>
      </c>
      <c r="R306" s="26">
        <f>IF(1&lt;=$Q306,INDEX('BAZA PRAC'!$D$4:$D$61,$P306-4+1),"")</f>
        <v/>
      </c>
      <c r="S306" s="26">
        <f>IF(2&lt;=$Q306,INDEX('BAZA PRAC'!$D$4:$D$61,$P306-4+2),"")</f>
        <v/>
      </c>
      <c r="T306" s="26">
        <f>IF(3&lt;=$Q306,INDEX('BAZA PRAC'!$D$4:$D$61,$P306-4+3),"")</f>
        <v/>
      </c>
      <c r="U306" s="26">
        <f>IF(4&lt;=$Q306,INDEX('BAZA PRAC'!$D$4:$D$61,$P306-4+4),"")</f>
        <v/>
      </c>
      <c r="V306" s="26">
        <f>IF(5&lt;=$Q306,INDEX('BAZA PRAC'!$D$4:$D$61,$P306-4+5),"")</f>
        <v/>
      </c>
      <c r="W306" s="26">
        <f>IF(6&lt;=$Q306,INDEX('BAZA PRAC'!$D$4:$D$61,$P306-4+6),"")</f>
        <v/>
      </c>
      <c r="X306" s="26">
        <f>IF(7&lt;=$Q306,INDEX('BAZA PRAC'!$D$4:$D$61,$P306-4+7),"")</f>
        <v/>
      </c>
      <c r="Y306" s="26">
        <f>IF(8&lt;=$Q306,INDEX('BAZA PRAC'!$D$4:$D$61,$P306-4+8),"")</f>
        <v/>
      </c>
      <c r="Z306" s="26">
        <f>IF(9&lt;=$Q306,INDEX('BAZA PRAC'!$D$4:$D$61,$P306-4+9),"")</f>
        <v/>
      </c>
      <c r="AA306" s="26">
        <f>IF(10&lt;=$Q306,INDEX('BAZA PRAC'!$D$4:$D$61,$P306-4+10),"")</f>
        <v/>
      </c>
      <c r="AB306" s="26">
        <f>IF(11&lt;=$Q306,INDEX('BAZA PRAC'!$D$4:$D$61,$P306-4+11),"")</f>
        <v/>
      </c>
      <c r="AC306" s="26">
        <f>IF(12&lt;=$Q306,INDEX('BAZA PRAC'!$D$4:$D$61,$P306-4+12),"")</f>
        <v/>
      </c>
      <c r="AD306" s="26">
        <f>IF(13&lt;=$Q306,INDEX('BAZA PRAC'!$D$4:$D$61,$P306-4+13),"")</f>
        <v/>
      </c>
      <c r="AE306" s="26">
        <f>IF(14&lt;=$Q306,INDEX('BAZA PRAC'!$D$4:$D$61,$P306-4+14),"")</f>
        <v/>
      </c>
      <c r="AF306" s="26">
        <f>IF(15&lt;=$Q306,INDEX('BAZA PRAC'!$D$4:$D$61,$P306-4+15),"")</f>
        <v/>
      </c>
      <c r="AG306" s="26">
        <f>IF(16&lt;=$Q306,INDEX('BAZA PRAC'!$D$4:$D$61,$P306-4+16),"")</f>
        <v/>
      </c>
      <c r="AH306" s="26">
        <f>IF(17&lt;=$Q306,INDEX('BAZA PRAC'!$D$4:$D$61,$P306-4+17),"")</f>
        <v/>
      </c>
      <c r="AI306" s="26">
        <f>IF(18&lt;=$Q306,INDEX('BAZA PRAC'!$D$4:$D$61,$P306-4+18),"")</f>
        <v/>
      </c>
      <c r="AJ306" s="26">
        <f>IF(19&lt;=$Q306,INDEX('BAZA PRAC'!$D$4:$D$61,$P306-4+19),"")</f>
        <v/>
      </c>
      <c r="AK306" s="26">
        <f>IF(20&lt;=$Q306,INDEX('BAZA PRAC'!$D$4:$D$61,$P306-4+20),"")</f>
        <v/>
      </c>
      <c r="AL306" s="26">
        <f>IF(21&lt;=$Q306,INDEX('BAZA PRAC'!$D$4:$D$61,$P306-4+21),"")</f>
        <v/>
      </c>
      <c r="AM306" s="26">
        <f>IF(22&lt;=$Q306,INDEX('BAZA PRAC'!$D$4:$D$61,$P306-4+22),"")</f>
        <v/>
      </c>
      <c r="AN306" s="26">
        <f>IF(23&lt;=$Q306,INDEX('BAZA PRAC'!$D$4:$D$61,$P306-4+23),"")</f>
        <v/>
      </c>
      <c r="AO306" s="26">
        <f>IF(24&lt;=$Q306,INDEX('BAZA PRAC'!$D$4:$D$61,$P306-4+24),"")</f>
        <v/>
      </c>
      <c r="AP306" s="26">
        <f>IF(25&lt;=$Q306,INDEX('BAZA PRAC'!$D$4:$D$61,$P306-4+25),"")</f>
        <v/>
      </c>
      <c r="AQ306" s="26">
        <f>IF(26&lt;=$Q306,INDEX('BAZA PRAC'!$D$4:$D$61,$P306-4+26),"")</f>
        <v/>
      </c>
      <c r="AR306" s="26">
        <f>IF(27&lt;=$Q306,INDEX('BAZA PRAC'!$D$4:$D$61,$P306-4+27),"")</f>
        <v/>
      </c>
      <c r="AS306" s="26">
        <f>IF(28&lt;=$Q306,INDEX('BAZA PRAC'!$D$4:$D$61,$P306-4+28),"")</f>
        <v/>
      </c>
      <c r="AT306" s="26">
        <f>IF(29&lt;=$Q306,INDEX('BAZA PRAC'!$D$4:$D$61,$P306-4+29),"")</f>
        <v/>
      </c>
      <c r="AU306" s="26">
        <f>IF(30&lt;=$Q306,INDEX('BAZA PRAC'!$D$4:$D$61,$P306-4+30),"")</f>
        <v/>
      </c>
      <c r="AV306" s="26">
        <f>IF(31&lt;=$Q306,INDEX('BAZA PRAC'!$D$4:$D$61,$P306-4+31),"")</f>
        <v/>
      </c>
      <c r="AW306" s="26">
        <f>IF(32&lt;=$Q306,INDEX('BAZA PRAC'!$D$4:$D$61,$P306-4+32),"")</f>
        <v/>
      </c>
      <c r="AX306" s="26">
        <f>IF(33&lt;=$Q306,INDEX('BAZA PRAC'!$D$4:$D$61,$P306-4+33),"")</f>
        <v/>
      </c>
      <c r="AY306" s="26">
        <f>IF(34&lt;=$Q306,INDEX('BAZA PRAC'!$D$4:$D$61,$P306-4+34),"")</f>
        <v/>
      </c>
      <c r="AZ306" s="26">
        <f>IF(35&lt;=$Q306,INDEX('BAZA PRAC'!$D$4:$D$61,$P306-4+35),"")</f>
        <v/>
      </c>
      <c r="BA306" s="26">
        <f>IF(36&lt;=$Q306,INDEX('BAZA PRAC'!$D$4:$D$61,$P306-4+36),"")</f>
        <v/>
      </c>
      <c r="BB306" s="26">
        <f>IF(37&lt;=$Q306,INDEX('BAZA PRAC'!$D$4:$D$61,$P306-4+37),"")</f>
        <v/>
      </c>
      <c r="BC306" s="26">
        <f>IF(38&lt;=$Q306,INDEX('BAZA PRAC'!$D$4:$D$61,$P306-4+38),"")</f>
        <v/>
      </c>
      <c r="BD306" s="26">
        <f>IF(39&lt;=$Q306,INDEX('BAZA PRAC'!$D$4:$D$61,$P306-4+39),"")</f>
        <v/>
      </c>
      <c r="BE306" s="26">
        <f>IF(40&lt;=$Q306,INDEX('BAZA PRAC'!$D$4:$D$61,$P306-4+40),"")</f>
        <v/>
      </c>
      <c r="BF306" s="26">
        <f>IF(41&lt;=$Q306,INDEX('BAZA PRAC'!$D$4:$D$61,$P306-4+41),"")</f>
        <v/>
      </c>
      <c r="BG306" s="26">
        <f>IF(42&lt;=$Q306,INDEX('BAZA PRAC'!$D$4:$D$61,$P306-4+42),"")</f>
        <v/>
      </c>
      <c r="BH306" s="26">
        <f>IF(43&lt;=$Q306,INDEX('BAZA PRAC'!$D$4:$D$61,$P306-4+43),"")</f>
        <v/>
      </c>
      <c r="BI306" s="26">
        <f>IF(44&lt;=$Q306,INDEX('BAZA PRAC'!$D$4:$D$61,$P306-4+44),"")</f>
        <v/>
      </c>
      <c r="BJ306" s="26">
        <f>IF(45&lt;=$Q306,INDEX('BAZA PRAC'!$D$4:$D$61,$P306-4+45),"")</f>
        <v/>
      </c>
      <c r="BK306" s="26">
        <f>IF(46&lt;=$Q306,INDEX('BAZA PRAC'!$D$4:$D$61,$P306-4+46),"")</f>
        <v/>
      </c>
      <c r="BL306" s="26">
        <f>IF(47&lt;=$Q306,INDEX('BAZA PRAC'!$D$4:$D$61,$P306-4+47),"")</f>
        <v/>
      </c>
      <c r="BM306" s="26">
        <f>IF(48&lt;=$Q306,INDEX('BAZA PRAC'!$D$4:$D$61,$P306-4+48),"")</f>
        <v/>
      </c>
      <c r="BN306" s="26">
        <f>IF(49&lt;=$Q306,INDEX('BAZA PRAC'!$D$4:$D$61,$P306-4+49),"")</f>
        <v/>
      </c>
      <c r="BO306" s="26">
        <f>IF(50&lt;=$Q306,INDEX('BAZA PRAC'!$D$4:$D$61,$P306-4+50),"")</f>
        <v/>
      </c>
      <c r="BP306" s="26">
        <f>IF(51&lt;=$Q306,INDEX('BAZA PRAC'!$D$4:$D$61,$P306-4+51),"")</f>
        <v/>
      </c>
      <c r="BQ306" s="26">
        <f>IF(52&lt;=$Q306,INDEX('BAZA PRAC'!$D$4:$D$61,$P306-4+52),"")</f>
        <v/>
      </c>
      <c r="BR306" s="26">
        <f>IF(53&lt;=$Q306,INDEX('BAZA PRAC'!$D$4:$D$61,$P306-4+53),"")</f>
        <v/>
      </c>
      <c r="BS306" s="26">
        <f>IF(54&lt;=$Q306,INDEX('BAZA PRAC'!$D$4:$D$61,$P306-4+54),"")</f>
        <v/>
      </c>
      <c r="BT306" s="26">
        <f>IF(55&lt;=$Q306,INDEX('BAZA PRAC'!$D$4:$D$61,$P306-4+55),"")</f>
        <v/>
      </c>
      <c r="BU306" s="26">
        <f>IF(56&lt;=$Q306,INDEX('BAZA PRAC'!$D$4:$D$61,$P306-4+56),"")</f>
        <v/>
      </c>
      <c r="BV306" s="26">
        <f>IF(57&lt;=$Q306,INDEX('BAZA PRAC'!$D$4:$D$61,$P306-4+57),"")</f>
        <v/>
      </c>
      <c r="BW306" s="26">
        <f>IF(58&lt;=$Q306,INDEX('BAZA PRAC'!$D$4:$D$61,$P306-4+58),"")</f>
        <v/>
      </c>
      <c r="BX306" s="20" t="n"/>
      <c r="BY306" s="20" t="n"/>
    </row>
    <row r="307">
      <c r="A307" s="19">
        <f>IF($D307="","",COUNTA($D$11:$D307))</f>
        <v/>
      </c>
      <c r="B307" s="19">
        <f>IF($BX307&lt;&gt;"",$BX307,IF($D307="","",IFERROR(INDEX('BAZA PRAC'!$A$4:$A$61,MATCH($D307,'BAZA PRAC'!$D$4:$D$61,0)),"")))</f>
        <v/>
      </c>
      <c r="C307" s="20" t="n"/>
      <c r="D307" s="21" t="n"/>
      <c r="E307" s="19">
        <f>IF($BY307&lt;&gt;"",$BY307,IF($D307="","",IFERROR(INDEX('BAZA PRAC'!$E$4:$E$61,MATCH($D307,'BAZA PRAC'!$D$4:$D$61,0)),"")))</f>
        <v/>
      </c>
      <c r="F307" s="22" t="n"/>
      <c r="G307" s="23" t="n"/>
      <c r="H307" s="23" t="n"/>
      <c r="I307" s="23" t="n"/>
      <c r="J307" s="24">
        <f>IF($D307="","",N(G307)+N(H307)+N(I307))</f>
        <v/>
      </c>
      <c r="K307" s="24">
        <f>IF($D307="","",N(F307)*J307)</f>
        <v/>
      </c>
      <c r="L307" s="25" t="n"/>
      <c r="M307" s="24">
        <f>IF($D307="","",K307*(1-N(L307)))</f>
        <v/>
      </c>
      <c r="N307" s="21" t="n"/>
      <c r="P307" s="26">
        <f>IFERROR(VLOOKUP($C307,USTAWIENIA!$E$2:$H$8,3,FALSE),4)</f>
        <v/>
      </c>
      <c r="Q307" s="26">
        <f>IFERROR(VLOOKUP($C307,USTAWIENIA!$E$2:$H$8,4,FALSE),58)</f>
        <v/>
      </c>
      <c r="R307" s="26">
        <f>IF(1&lt;=$Q307,INDEX('BAZA PRAC'!$D$4:$D$61,$P307-4+1),"")</f>
        <v/>
      </c>
      <c r="S307" s="26">
        <f>IF(2&lt;=$Q307,INDEX('BAZA PRAC'!$D$4:$D$61,$P307-4+2),"")</f>
        <v/>
      </c>
      <c r="T307" s="26">
        <f>IF(3&lt;=$Q307,INDEX('BAZA PRAC'!$D$4:$D$61,$P307-4+3),"")</f>
        <v/>
      </c>
      <c r="U307" s="26">
        <f>IF(4&lt;=$Q307,INDEX('BAZA PRAC'!$D$4:$D$61,$P307-4+4),"")</f>
        <v/>
      </c>
      <c r="V307" s="26">
        <f>IF(5&lt;=$Q307,INDEX('BAZA PRAC'!$D$4:$D$61,$P307-4+5),"")</f>
        <v/>
      </c>
      <c r="W307" s="26">
        <f>IF(6&lt;=$Q307,INDEX('BAZA PRAC'!$D$4:$D$61,$P307-4+6),"")</f>
        <v/>
      </c>
      <c r="X307" s="26">
        <f>IF(7&lt;=$Q307,INDEX('BAZA PRAC'!$D$4:$D$61,$P307-4+7),"")</f>
        <v/>
      </c>
      <c r="Y307" s="26">
        <f>IF(8&lt;=$Q307,INDEX('BAZA PRAC'!$D$4:$D$61,$P307-4+8),"")</f>
        <v/>
      </c>
      <c r="Z307" s="26">
        <f>IF(9&lt;=$Q307,INDEX('BAZA PRAC'!$D$4:$D$61,$P307-4+9),"")</f>
        <v/>
      </c>
      <c r="AA307" s="26">
        <f>IF(10&lt;=$Q307,INDEX('BAZA PRAC'!$D$4:$D$61,$P307-4+10),"")</f>
        <v/>
      </c>
      <c r="AB307" s="26">
        <f>IF(11&lt;=$Q307,INDEX('BAZA PRAC'!$D$4:$D$61,$P307-4+11),"")</f>
        <v/>
      </c>
      <c r="AC307" s="26">
        <f>IF(12&lt;=$Q307,INDEX('BAZA PRAC'!$D$4:$D$61,$P307-4+12),"")</f>
        <v/>
      </c>
      <c r="AD307" s="26">
        <f>IF(13&lt;=$Q307,INDEX('BAZA PRAC'!$D$4:$D$61,$P307-4+13),"")</f>
        <v/>
      </c>
      <c r="AE307" s="26">
        <f>IF(14&lt;=$Q307,INDEX('BAZA PRAC'!$D$4:$D$61,$P307-4+14),"")</f>
        <v/>
      </c>
      <c r="AF307" s="26">
        <f>IF(15&lt;=$Q307,INDEX('BAZA PRAC'!$D$4:$D$61,$P307-4+15),"")</f>
        <v/>
      </c>
      <c r="AG307" s="26">
        <f>IF(16&lt;=$Q307,INDEX('BAZA PRAC'!$D$4:$D$61,$P307-4+16),"")</f>
        <v/>
      </c>
      <c r="AH307" s="26">
        <f>IF(17&lt;=$Q307,INDEX('BAZA PRAC'!$D$4:$D$61,$P307-4+17),"")</f>
        <v/>
      </c>
      <c r="AI307" s="26">
        <f>IF(18&lt;=$Q307,INDEX('BAZA PRAC'!$D$4:$D$61,$P307-4+18),"")</f>
        <v/>
      </c>
      <c r="AJ307" s="26">
        <f>IF(19&lt;=$Q307,INDEX('BAZA PRAC'!$D$4:$D$61,$P307-4+19),"")</f>
        <v/>
      </c>
      <c r="AK307" s="26">
        <f>IF(20&lt;=$Q307,INDEX('BAZA PRAC'!$D$4:$D$61,$P307-4+20),"")</f>
        <v/>
      </c>
      <c r="AL307" s="26">
        <f>IF(21&lt;=$Q307,INDEX('BAZA PRAC'!$D$4:$D$61,$P307-4+21),"")</f>
        <v/>
      </c>
      <c r="AM307" s="26">
        <f>IF(22&lt;=$Q307,INDEX('BAZA PRAC'!$D$4:$D$61,$P307-4+22),"")</f>
        <v/>
      </c>
      <c r="AN307" s="26">
        <f>IF(23&lt;=$Q307,INDEX('BAZA PRAC'!$D$4:$D$61,$P307-4+23),"")</f>
        <v/>
      </c>
      <c r="AO307" s="26">
        <f>IF(24&lt;=$Q307,INDEX('BAZA PRAC'!$D$4:$D$61,$P307-4+24),"")</f>
        <v/>
      </c>
      <c r="AP307" s="26">
        <f>IF(25&lt;=$Q307,INDEX('BAZA PRAC'!$D$4:$D$61,$P307-4+25),"")</f>
        <v/>
      </c>
      <c r="AQ307" s="26">
        <f>IF(26&lt;=$Q307,INDEX('BAZA PRAC'!$D$4:$D$61,$P307-4+26),"")</f>
        <v/>
      </c>
      <c r="AR307" s="26">
        <f>IF(27&lt;=$Q307,INDEX('BAZA PRAC'!$D$4:$D$61,$P307-4+27),"")</f>
        <v/>
      </c>
      <c r="AS307" s="26">
        <f>IF(28&lt;=$Q307,INDEX('BAZA PRAC'!$D$4:$D$61,$P307-4+28),"")</f>
        <v/>
      </c>
      <c r="AT307" s="26">
        <f>IF(29&lt;=$Q307,INDEX('BAZA PRAC'!$D$4:$D$61,$P307-4+29),"")</f>
        <v/>
      </c>
      <c r="AU307" s="26">
        <f>IF(30&lt;=$Q307,INDEX('BAZA PRAC'!$D$4:$D$61,$P307-4+30),"")</f>
        <v/>
      </c>
      <c r="AV307" s="26">
        <f>IF(31&lt;=$Q307,INDEX('BAZA PRAC'!$D$4:$D$61,$P307-4+31),"")</f>
        <v/>
      </c>
      <c r="AW307" s="26">
        <f>IF(32&lt;=$Q307,INDEX('BAZA PRAC'!$D$4:$D$61,$P307-4+32),"")</f>
        <v/>
      </c>
      <c r="AX307" s="26">
        <f>IF(33&lt;=$Q307,INDEX('BAZA PRAC'!$D$4:$D$61,$P307-4+33),"")</f>
        <v/>
      </c>
      <c r="AY307" s="26">
        <f>IF(34&lt;=$Q307,INDEX('BAZA PRAC'!$D$4:$D$61,$P307-4+34),"")</f>
        <v/>
      </c>
      <c r="AZ307" s="26">
        <f>IF(35&lt;=$Q307,INDEX('BAZA PRAC'!$D$4:$D$61,$P307-4+35),"")</f>
        <v/>
      </c>
      <c r="BA307" s="26">
        <f>IF(36&lt;=$Q307,INDEX('BAZA PRAC'!$D$4:$D$61,$P307-4+36),"")</f>
        <v/>
      </c>
      <c r="BB307" s="26">
        <f>IF(37&lt;=$Q307,INDEX('BAZA PRAC'!$D$4:$D$61,$P307-4+37),"")</f>
        <v/>
      </c>
      <c r="BC307" s="26">
        <f>IF(38&lt;=$Q307,INDEX('BAZA PRAC'!$D$4:$D$61,$P307-4+38),"")</f>
        <v/>
      </c>
      <c r="BD307" s="26">
        <f>IF(39&lt;=$Q307,INDEX('BAZA PRAC'!$D$4:$D$61,$P307-4+39),"")</f>
        <v/>
      </c>
      <c r="BE307" s="26">
        <f>IF(40&lt;=$Q307,INDEX('BAZA PRAC'!$D$4:$D$61,$P307-4+40),"")</f>
        <v/>
      </c>
      <c r="BF307" s="26">
        <f>IF(41&lt;=$Q307,INDEX('BAZA PRAC'!$D$4:$D$61,$P307-4+41),"")</f>
        <v/>
      </c>
      <c r="BG307" s="26">
        <f>IF(42&lt;=$Q307,INDEX('BAZA PRAC'!$D$4:$D$61,$P307-4+42),"")</f>
        <v/>
      </c>
      <c r="BH307" s="26">
        <f>IF(43&lt;=$Q307,INDEX('BAZA PRAC'!$D$4:$D$61,$P307-4+43),"")</f>
        <v/>
      </c>
      <c r="BI307" s="26">
        <f>IF(44&lt;=$Q307,INDEX('BAZA PRAC'!$D$4:$D$61,$P307-4+44),"")</f>
        <v/>
      </c>
      <c r="BJ307" s="26">
        <f>IF(45&lt;=$Q307,INDEX('BAZA PRAC'!$D$4:$D$61,$P307-4+45),"")</f>
        <v/>
      </c>
      <c r="BK307" s="26">
        <f>IF(46&lt;=$Q307,INDEX('BAZA PRAC'!$D$4:$D$61,$P307-4+46),"")</f>
        <v/>
      </c>
      <c r="BL307" s="26">
        <f>IF(47&lt;=$Q307,INDEX('BAZA PRAC'!$D$4:$D$61,$P307-4+47),"")</f>
        <v/>
      </c>
      <c r="BM307" s="26">
        <f>IF(48&lt;=$Q307,INDEX('BAZA PRAC'!$D$4:$D$61,$P307-4+48),"")</f>
        <v/>
      </c>
      <c r="BN307" s="26">
        <f>IF(49&lt;=$Q307,INDEX('BAZA PRAC'!$D$4:$D$61,$P307-4+49),"")</f>
        <v/>
      </c>
      <c r="BO307" s="26">
        <f>IF(50&lt;=$Q307,INDEX('BAZA PRAC'!$D$4:$D$61,$P307-4+50),"")</f>
        <v/>
      </c>
      <c r="BP307" s="26">
        <f>IF(51&lt;=$Q307,INDEX('BAZA PRAC'!$D$4:$D$61,$P307-4+51),"")</f>
        <v/>
      </c>
      <c r="BQ307" s="26">
        <f>IF(52&lt;=$Q307,INDEX('BAZA PRAC'!$D$4:$D$61,$P307-4+52),"")</f>
        <v/>
      </c>
      <c r="BR307" s="26">
        <f>IF(53&lt;=$Q307,INDEX('BAZA PRAC'!$D$4:$D$61,$P307-4+53),"")</f>
        <v/>
      </c>
      <c r="BS307" s="26">
        <f>IF(54&lt;=$Q307,INDEX('BAZA PRAC'!$D$4:$D$61,$P307-4+54),"")</f>
        <v/>
      </c>
      <c r="BT307" s="26">
        <f>IF(55&lt;=$Q307,INDEX('BAZA PRAC'!$D$4:$D$61,$P307-4+55),"")</f>
        <v/>
      </c>
      <c r="BU307" s="26">
        <f>IF(56&lt;=$Q307,INDEX('BAZA PRAC'!$D$4:$D$61,$P307-4+56),"")</f>
        <v/>
      </c>
      <c r="BV307" s="26">
        <f>IF(57&lt;=$Q307,INDEX('BAZA PRAC'!$D$4:$D$61,$P307-4+57),"")</f>
        <v/>
      </c>
      <c r="BW307" s="26">
        <f>IF(58&lt;=$Q307,INDEX('BAZA PRAC'!$D$4:$D$61,$P307-4+58),"")</f>
        <v/>
      </c>
      <c r="BX307" s="20" t="n"/>
      <c r="BY307" s="20" t="n"/>
    </row>
    <row r="308">
      <c r="A308" s="27">
        <f>IF($D308="","",COUNTA($D$11:$D308))</f>
        <v/>
      </c>
      <c r="B308" s="27">
        <f>IF($BX308&lt;&gt;"",$BX308,IF($D308="","",IFERROR(INDEX('BAZA PRAC'!$A$4:$A$61,MATCH($D308,'BAZA PRAC'!$D$4:$D$61,0)),"")))</f>
        <v/>
      </c>
      <c r="C308" s="20" t="n"/>
      <c r="D308" s="21" t="n"/>
      <c r="E308" s="27">
        <f>IF($BY308&lt;&gt;"",$BY308,IF($D308="","",IFERROR(INDEX('BAZA PRAC'!$E$4:$E$61,MATCH($D308,'BAZA PRAC'!$D$4:$D$61,0)),"")))</f>
        <v/>
      </c>
      <c r="F308" s="22" t="n"/>
      <c r="G308" s="23" t="n"/>
      <c r="H308" s="23" t="n"/>
      <c r="I308" s="23" t="n"/>
      <c r="J308" s="28">
        <f>IF($D308="","",N(G308)+N(H308)+N(I308))</f>
        <v/>
      </c>
      <c r="K308" s="28">
        <f>IF($D308="","",N(F308)*J308)</f>
        <v/>
      </c>
      <c r="L308" s="25" t="n"/>
      <c r="M308" s="28">
        <f>IF($D308="","",K308*(1-N(L308)))</f>
        <v/>
      </c>
      <c r="N308" s="21" t="n"/>
      <c r="P308" s="26">
        <f>IFERROR(VLOOKUP($C308,USTAWIENIA!$E$2:$H$8,3,FALSE),4)</f>
        <v/>
      </c>
      <c r="Q308" s="26">
        <f>IFERROR(VLOOKUP($C308,USTAWIENIA!$E$2:$H$8,4,FALSE),58)</f>
        <v/>
      </c>
      <c r="R308" s="26">
        <f>IF(1&lt;=$Q308,INDEX('BAZA PRAC'!$D$4:$D$61,$P308-4+1),"")</f>
        <v/>
      </c>
      <c r="S308" s="26">
        <f>IF(2&lt;=$Q308,INDEX('BAZA PRAC'!$D$4:$D$61,$P308-4+2),"")</f>
        <v/>
      </c>
      <c r="T308" s="26">
        <f>IF(3&lt;=$Q308,INDEX('BAZA PRAC'!$D$4:$D$61,$P308-4+3),"")</f>
        <v/>
      </c>
      <c r="U308" s="26">
        <f>IF(4&lt;=$Q308,INDEX('BAZA PRAC'!$D$4:$D$61,$P308-4+4),"")</f>
        <v/>
      </c>
      <c r="V308" s="26">
        <f>IF(5&lt;=$Q308,INDEX('BAZA PRAC'!$D$4:$D$61,$P308-4+5),"")</f>
        <v/>
      </c>
      <c r="W308" s="26">
        <f>IF(6&lt;=$Q308,INDEX('BAZA PRAC'!$D$4:$D$61,$P308-4+6),"")</f>
        <v/>
      </c>
      <c r="X308" s="26">
        <f>IF(7&lt;=$Q308,INDEX('BAZA PRAC'!$D$4:$D$61,$P308-4+7),"")</f>
        <v/>
      </c>
      <c r="Y308" s="26">
        <f>IF(8&lt;=$Q308,INDEX('BAZA PRAC'!$D$4:$D$61,$P308-4+8),"")</f>
        <v/>
      </c>
      <c r="Z308" s="26">
        <f>IF(9&lt;=$Q308,INDEX('BAZA PRAC'!$D$4:$D$61,$P308-4+9),"")</f>
        <v/>
      </c>
      <c r="AA308" s="26">
        <f>IF(10&lt;=$Q308,INDEX('BAZA PRAC'!$D$4:$D$61,$P308-4+10),"")</f>
        <v/>
      </c>
      <c r="AB308" s="26">
        <f>IF(11&lt;=$Q308,INDEX('BAZA PRAC'!$D$4:$D$61,$P308-4+11),"")</f>
        <v/>
      </c>
      <c r="AC308" s="26">
        <f>IF(12&lt;=$Q308,INDEX('BAZA PRAC'!$D$4:$D$61,$P308-4+12),"")</f>
        <v/>
      </c>
      <c r="AD308" s="26">
        <f>IF(13&lt;=$Q308,INDEX('BAZA PRAC'!$D$4:$D$61,$P308-4+13),"")</f>
        <v/>
      </c>
      <c r="AE308" s="26">
        <f>IF(14&lt;=$Q308,INDEX('BAZA PRAC'!$D$4:$D$61,$P308-4+14),"")</f>
        <v/>
      </c>
      <c r="AF308" s="26">
        <f>IF(15&lt;=$Q308,INDEX('BAZA PRAC'!$D$4:$D$61,$P308-4+15),"")</f>
        <v/>
      </c>
      <c r="AG308" s="26">
        <f>IF(16&lt;=$Q308,INDEX('BAZA PRAC'!$D$4:$D$61,$P308-4+16),"")</f>
        <v/>
      </c>
      <c r="AH308" s="26">
        <f>IF(17&lt;=$Q308,INDEX('BAZA PRAC'!$D$4:$D$61,$P308-4+17),"")</f>
        <v/>
      </c>
      <c r="AI308" s="26">
        <f>IF(18&lt;=$Q308,INDEX('BAZA PRAC'!$D$4:$D$61,$P308-4+18),"")</f>
        <v/>
      </c>
      <c r="AJ308" s="26">
        <f>IF(19&lt;=$Q308,INDEX('BAZA PRAC'!$D$4:$D$61,$P308-4+19),"")</f>
        <v/>
      </c>
      <c r="AK308" s="26">
        <f>IF(20&lt;=$Q308,INDEX('BAZA PRAC'!$D$4:$D$61,$P308-4+20),"")</f>
        <v/>
      </c>
      <c r="AL308" s="26">
        <f>IF(21&lt;=$Q308,INDEX('BAZA PRAC'!$D$4:$D$61,$P308-4+21),"")</f>
        <v/>
      </c>
      <c r="AM308" s="26">
        <f>IF(22&lt;=$Q308,INDEX('BAZA PRAC'!$D$4:$D$61,$P308-4+22),"")</f>
        <v/>
      </c>
      <c r="AN308" s="26">
        <f>IF(23&lt;=$Q308,INDEX('BAZA PRAC'!$D$4:$D$61,$P308-4+23),"")</f>
        <v/>
      </c>
      <c r="AO308" s="26">
        <f>IF(24&lt;=$Q308,INDEX('BAZA PRAC'!$D$4:$D$61,$P308-4+24),"")</f>
        <v/>
      </c>
      <c r="AP308" s="26">
        <f>IF(25&lt;=$Q308,INDEX('BAZA PRAC'!$D$4:$D$61,$P308-4+25),"")</f>
        <v/>
      </c>
      <c r="AQ308" s="26">
        <f>IF(26&lt;=$Q308,INDEX('BAZA PRAC'!$D$4:$D$61,$P308-4+26),"")</f>
        <v/>
      </c>
      <c r="AR308" s="26">
        <f>IF(27&lt;=$Q308,INDEX('BAZA PRAC'!$D$4:$D$61,$P308-4+27),"")</f>
        <v/>
      </c>
      <c r="AS308" s="26">
        <f>IF(28&lt;=$Q308,INDEX('BAZA PRAC'!$D$4:$D$61,$P308-4+28),"")</f>
        <v/>
      </c>
      <c r="AT308" s="26">
        <f>IF(29&lt;=$Q308,INDEX('BAZA PRAC'!$D$4:$D$61,$P308-4+29),"")</f>
        <v/>
      </c>
      <c r="AU308" s="26">
        <f>IF(30&lt;=$Q308,INDEX('BAZA PRAC'!$D$4:$D$61,$P308-4+30),"")</f>
        <v/>
      </c>
      <c r="AV308" s="26">
        <f>IF(31&lt;=$Q308,INDEX('BAZA PRAC'!$D$4:$D$61,$P308-4+31),"")</f>
        <v/>
      </c>
      <c r="AW308" s="26">
        <f>IF(32&lt;=$Q308,INDEX('BAZA PRAC'!$D$4:$D$61,$P308-4+32),"")</f>
        <v/>
      </c>
      <c r="AX308" s="26">
        <f>IF(33&lt;=$Q308,INDEX('BAZA PRAC'!$D$4:$D$61,$P308-4+33),"")</f>
        <v/>
      </c>
      <c r="AY308" s="26">
        <f>IF(34&lt;=$Q308,INDEX('BAZA PRAC'!$D$4:$D$61,$P308-4+34),"")</f>
        <v/>
      </c>
      <c r="AZ308" s="26">
        <f>IF(35&lt;=$Q308,INDEX('BAZA PRAC'!$D$4:$D$61,$P308-4+35),"")</f>
        <v/>
      </c>
      <c r="BA308" s="26">
        <f>IF(36&lt;=$Q308,INDEX('BAZA PRAC'!$D$4:$D$61,$P308-4+36),"")</f>
        <v/>
      </c>
      <c r="BB308" s="26">
        <f>IF(37&lt;=$Q308,INDEX('BAZA PRAC'!$D$4:$D$61,$P308-4+37),"")</f>
        <v/>
      </c>
      <c r="BC308" s="26">
        <f>IF(38&lt;=$Q308,INDEX('BAZA PRAC'!$D$4:$D$61,$P308-4+38),"")</f>
        <v/>
      </c>
      <c r="BD308" s="26">
        <f>IF(39&lt;=$Q308,INDEX('BAZA PRAC'!$D$4:$D$61,$P308-4+39),"")</f>
        <v/>
      </c>
      <c r="BE308" s="26">
        <f>IF(40&lt;=$Q308,INDEX('BAZA PRAC'!$D$4:$D$61,$P308-4+40),"")</f>
        <v/>
      </c>
      <c r="BF308" s="26">
        <f>IF(41&lt;=$Q308,INDEX('BAZA PRAC'!$D$4:$D$61,$P308-4+41),"")</f>
        <v/>
      </c>
      <c r="BG308" s="26">
        <f>IF(42&lt;=$Q308,INDEX('BAZA PRAC'!$D$4:$D$61,$P308-4+42),"")</f>
        <v/>
      </c>
      <c r="BH308" s="26">
        <f>IF(43&lt;=$Q308,INDEX('BAZA PRAC'!$D$4:$D$61,$P308-4+43),"")</f>
        <v/>
      </c>
      <c r="BI308" s="26">
        <f>IF(44&lt;=$Q308,INDEX('BAZA PRAC'!$D$4:$D$61,$P308-4+44),"")</f>
        <v/>
      </c>
      <c r="BJ308" s="26">
        <f>IF(45&lt;=$Q308,INDEX('BAZA PRAC'!$D$4:$D$61,$P308-4+45),"")</f>
        <v/>
      </c>
      <c r="BK308" s="26">
        <f>IF(46&lt;=$Q308,INDEX('BAZA PRAC'!$D$4:$D$61,$P308-4+46),"")</f>
        <v/>
      </c>
      <c r="BL308" s="26">
        <f>IF(47&lt;=$Q308,INDEX('BAZA PRAC'!$D$4:$D$61,$P308-4+47),"")</f>
        <v/>
      </c>
      <c r="BM308" s="26">
        <f>IF(48&lt;=$Q308,INDEX('BAZA PRAC'!$D$4:$D$61,$P308-4+48),"")</f>
        <v/>
      </c>
      <c r="BN308" s="26">
        <f>IF(49&lt;=$Q308,INDEX('BAZA PRAC'!$D$4:$D$61,$P308-4+49),"")</f>
        <v/>
      </c>
      <c r="BO308" s="26">
        <f>IF(50&lt;=$Q308,INDEX('BAZA PRAC'!$D$4:$D$61,$P308-4+50),"")</f>
        <v/>
      </c>
      <c r="BP308" s="26">
        <f>IF(51&lt;=$Q308,INDEX('BAZA PRAC'!$D$4:$D$61,$P308-4+51),"")</f>
        <v/>
      </c>
      <c r="BQ308" s="26">
        <f>IF(52&lt;=$Q308,INDEX('BAZA PRAC'!$D$4:$D$61,$P308-4+52),"")</f>
        <v/>
      </c>
      <c r="BR308" s="26">
        <f>IF(53&lt;=$Q308,INDEX('BAZA PRAC'!$D$4:$D$61,$P308-4+53),"")</f>
        <v/>
      </c>
      <c r="BS308" s="26">
        <f>IF(54&lt;=$Q308,INDEX('BAZA PRAC'!$D$4:$D$61,$P308-4+54),"")</f>
        <v/>
      </c>
      <c r="BT308" s="26">
        <f>IF(55&lt;=$Q308,INDEX('BAZA PRAC'!$D$4:$D$61,$P308-4+55),"")</f>
        <v/>
      </c>
      <c r="BU308" s="26">
        <f>IF(56&lt;=$Q308,INDEX('BAZA PRAC'!$D$4:$D$61,$P308-4+56),"")</f>
        <v/>
      </c>
      <c r="BV308" s="26">
        <f>IF(57&lt;=$Q308,INDEX('BAZA PRAC'!$D$4:$D$61,$P308-4+57),"")</f>
        <v/>
      </c>
      <c r="BW308" s="26">
        <f>IF(58&lt;=$Q308,INDEX('BAZA PRAC'!$D$4:$D$61,$P308-4+58),"")</f>
        <v/>
      </c>
      <c r="BX308" s="20" t="n"/>
      <c r="BY308" s="20" t="n"/>
    </row>
    <row r="309">
      <c r="A309" s="19">
        <f>IF($D309="","",COUNTA($D$11:$D309))</f>
        <v/>
      </c>
      <c r="B309" s="19">
        <f>IF($BX309&lt;&gt;"",$BX309,IF($D309="","",IFERROR(INDEX('BAZA PRAC'!$A$4:$A$61,MATCH($D309,'BAZA PRAC'!$D$4:$D$61,0)),"")))</f>
        <v/>
      </c>
      <c r="C309" s="20" t="n"/>
      <c r="D309" s="21" t="n"/>
      <c r="E309" s="19">
        <f>IF($BY309&lt;&gt;"",$BY309,IF($D309="","",IFERROR(INDEX('BAZA PRAC'!$E$4:$E$61,MATCH($D309,'BAZA PRAC'!$D$4:$D$61,0)),"")))</f>
        <v/>
      </c>
      <c r="F309" s="22" t="n"/>
      <c r="G309" s="23" t="n"/>
      <c r="H309" s="23" t="n"/>
      <c r="I309" s="23" t="n"/>
      <c r="J309" s="24">
        <f>IF($D309="","",N(G309)+N(H309)+N(I309))</f>
        <v/>
      </c>
      <c r="K309" s="24">
        <f>IF($D309="","",N(F309)*J309)</f>
        <v/>
      </c>
      <c r="L309" s="25" t="n"/>
      <c r="M309" s="24">
        <f>IF($D309="","",K309*(1-N(L309)))</f>
        <v/>
      </c>
      <c r="N309" s="21" t="n"/>
      <c r="P309" s="26">
        <f>IFERROR(VLOOKUP($C309,USTAWIENIA!$E$2:$H$8,3,FALSE),4)</f>
        <v/>
      </c>
      <c r="Q309" s="26">
        <f>IFERROR(VLOOKUP($C309,USTAWIENIA!$E$2:$H$8,4,FALSE),58)</f>
        <v/>
      </c>
      <c r="R309" s="26">
        <f>IF(1&lt;=$Q309,INDEX('BAZA PRAC'!$D$4:$D$61,$P309-4+1),"")</f>
        <v/>
      </c>
      <c r="S309" s="26">
        <f>IF(2&lt;=$Q309,INDEX('BAZA PRAC'!$D$4:$D$61,$P309-4+2),"")</f>
        <v/>
      </c>
      <c r="T309" s="26">
        <f>IF(3&lt;=$Q309,INDEX('BAZA PRAC'!$D$4:$D$61,$P309-4+3),"")</f>
        <v/>
      </c>
      <c r="U309" s="26">
        <f>IF(4&lt;=$Q309,INDEX('BAZA PRAC'!$D$4:$D$61,$P309-4+4),"")</f>
        <v/>
      </c>
      <c r="V309" s="26">
        <f>IF(5&lt;=$Q309,INDEX('BAZA PRAC'!$D$4:$D$61,$P309-4+5),"")</f>
        <v/>
      </c>
      <c r="W309" s="26">
        <f>IF(6&lt;=$Q309,INDEX('BAZA PRAC'!$D$4:$D$61,$P309-4+6),"")</f>
        <v/>
      </c>
      <c r="X309" s="26">
        <f>IF(7&lt;=$Q309,INDEX('BAZA PRAC'!$D$4:$D$61,$P309-4+7),"")</f>
        <v/>
      </c>
      <c r="Y309" s="26">
        <f>IF(8&lt;=$Q309,INDEX('BAZA PRAC'!$D$4:$D$61,$P309-4+8),"")</f>
        <v/>
      </c>
      <c r="Z309" s="26">
        <f>IF(9&lt;=$Q309,INDEX('BAZA PRAC'!$D$4:$D$61,$P309-4+9),"")</f>
        <v/>
      </c>
      <c r="AA309" s="26">
        <f>IF(10&lt;=$Q309,INDEX('BAZA PRAC'!$D$4:$D$61,$P309-4+10),"")</f>
        <v/>
      </c>
      <c r="AB309" s="26">
        <f>IF(11&lt;=$Q309,INDEX('BAZA PRAC'!$D$4:$D$61,$P309-4+11),"")</f>
        <v/>
      </c>
      <c r="AC309" s="26">
        <f>IF(12&lt;=$Q309,INDEX('BAZA PRAC'!$D$4:$D$61,$P309-4+12),"")</f>
        <v/>
      </c>
      <c r="AD309" s="26">
        <f>IF(13&lt;=$Q309,INDEX('BAZA PRAC'!$D$4:$D$61,$P309-4+13),"")</f>
        <v/>
      </c>
      <c r="AE309" s="26">
        <f>IF(14&lt;=$Q309,INDEX('BAZA PRAC'!$D$4:$D$61,$P309-4+14),"")</f>
        <v/>
      </c>
      <c r="AF309" s="26">
        <f>IF(15&lt;=$Q309,INDEX('BAZA PRAC'!$D$4:$D$61,$P309-4+15),"")</f>
        <v/>
      </c>
      <c r="AG309" s="26">
        <f>IF(16&lt;=$Q309,INDEX('BAZA PRAC'!$D$4:$D$61,$P309-4+16),"")</f>
        <v/>
      </c>
      <c r="AH309" s="26">
        <f>IF(17&lt;=$Q309,INDEX('BAZA PRAC'!$D$4:$D$61,$P309-4+17),"")</f>
        <v/>
      </c>
      <c r="AI309" s="26">
        <f>IF(18&lt;=$Q309,INDEX('BAZA PRAC'!$D$4:$D$61,$P309-4+18),"")</f>
        <v/>
      </c>
      <c r="AJ309" s="26">
        <f>IF(19&lt;=$Q309,INDEX('BAZA PRAC'!$D$4:$D$61,$P309-4+19),"")</f>
        <v/>
      </c>
      <c r="AK309" s="26">
        <f>IF(20&lt;=$Q309,INDEX('BAZA PRAC'!$D$4:$D$61,$P309-4+20),"")</f>
        <v/>
      </c>
      <c r="AL309" s="26">
        <f>IF(21&lt;=$Q309,INDEX('BAZA PRAC'!$D$4:$D$61,$P309-4+21),"")</f>
        <v/>
      </c>
      <c r="AM309" s="26">
        <f>IF(22&lt;=$Q309,INDEX('BAZA PRAC'!$D$4:$D$61,$P309-4+22),"")</f>
        <v/>
      </c>
      <c r="AN309" s="26">
        <f>IF(23&lt;=$Q309,INDEX('BAZA PRAC'!$D$4:$D$61,$P309-4+23),"")</f>
        <v/>
      </c>
      <c r="AO309" s="26">
        <f>IF(24&lt;=$Q309,INDEX('BAZA PRAC'!$D$4:$D$61,$P309-4+24),"")</f>
        <v/>
      </c>
      <c r="AP309" s="26">
        <f>IF(25&lt;=$Q309,INDEX('BAZA PRAC'!$D$4:$D$61,$P309-4+25),"")</f>
        <v/>
      </c>
      <c r="AQ309" s="26">
        <f>IF(26&lt;=$Q309,INDEX('BAZA PRAC'!$D$4:$D$61,$P309-4+26),"")</f>
        <v/>
      </c>
      <c r="AR309" s="26">
        <f>IF(27&lt;=$Q309,INDEX('BAZA PRAC'!$D$4:$D$61,$P309-4+27),"")</f>
        <v/>
      </c>
      <c r="AS309" s="26">
        <f>IF(28&lt;=$Q309,INDEX('BAZA PRAC'!$D$4:$D$61,$P309-4+28),"")</f>
        <v/>
      </c>
      <c r="AT309" s="26">
        <f>IF(29&lt;=$Q309,INDEX('BAZA PRAC'!$D$4:$D$61,$P309-4+29),"")</f>
        <v/>
      </c>
      <c r="AU309" s="26">
        <f>IF(30&lt;=$Q309,INDEX('BAZA PRAC'!$D$4:$D$61,$P309-4+30),"")</f>
        <v/>
      </c>
      <c r="AV309" s="26">
        <f>IF(31&lt;=$Q309,INDEX('BAZA PRAC'!$D$4:$D$61,$P309-4+31),"")</f>
        <v/>
      </c>
      <c r="AW309" s="26">
        <f>IF(32&lt;=$Q309,INDEX('BAZA PRAC'!$D$4:$D$61,$P309-4+32),"")</f>
        <v/>
      </c>
      <c r="AX309" s="26">
        <f>IF(33&lt;=$Q309,INDEX('BAZA PRAC'!$D$4:$D$61,$P309-4+33),"")</f>
        <v/>
      </c>
      <c r="AY309" s="26">
        <f>IF(34&lt;=$Q309,INDEX('BAZA PRAC'!$D$4:$D$61,$P309-4+34),"")</f>
        <v/>
      </c>
      <c r="AZ309" s="26">
        <f>IF(35&lt;=$Q309,INDEX('BAZA PRAC'!$D$4:$D$61,$P309-4+35),"")</f>
        <v/>
      </c>
      <c r="BA309" s="26">
        <f>IF(36&lt;=$Q309,INDEX('BAZA PRAC'!$D$4:$D$61,$P309-4+36),"")</f>
        <v/>
      </c>
      <c r="BB309" s="26">
        <f>IF(37&lt;=$Q309,INDEX('BAZA PRAC'!$D$4:$D$61,$P309-4+37),"")</f>
        <v/>
      </c>
      <c r="BC309" s="26">
        <f>IF(38&lt;=$Q309,INDEX('BAZA PRAC'!$D$4:$D$61,$P309-4+38),"")</f>
        <v/>
      </c>
      <c r="BD309" s="26">
        <f>IF(39&lt;=$Q309,INDEX('BAZA PRAC'!$D$4:$D$61,$P309-4+39),"")</f>
        <v/>
      </c>
      <c r="BE309" s="26">
        <f>IF(40&lt;=$Q309,INDEX('BAZA PRAC'!$D$4:$D$61,$P309-4+40),"")</f>
        <v/>
      </c>
      <c r="BF309" s="26">
        <f>IF(41&lt;=$Q309,INDEX('BAZA PRAC'!$D$4:$D$61,$P309-4+41),"")</f>
        <v/>
      </c>
      <c r="BG309" s="26">
        <f>IF(42&lt;=$Q309,INDEX('BAZA PRAC'!$D$4:$D$61,$P309-4+42),"")</f>
        <v/>
      </c>
      <c r="BH309" s="26">
        <f>IF(43&lt;=$Q309,INDEX('BAZA PRAC'!$D$4:$D$61,$P309-4+43),"")</f>
        <v/>
      </c>
      <c r="BI309" s="26">
        <f>IF(44&lt;=$Q309,INDEX('BAZA PRAC'!$D$4:$D$61,$P309-4+44),"")</f>
        <v/>
      </c>
      <c r="BJ309" s="26">
        <f>IF(45&lt;=$Q309,INDEX('BAZA PRAC'!$D$4:$D$61,$P309-4+45),"")</f>
        <v/>
      </c>
      <c r="BK309" s="26">
        <f>IF(46&lt;=$Q309,INDEX('BAZA PRAC'!$D$4:$D$61,$P309-4+46),"")</f>
        <v/>
      </c>
      <c r="BL309" s="26">
        <f>IF(47&lt;=$Q309,INDEX('BAZA PRAC'!$D$4:$D$61,$P309-4+47),"")</f>
        <v/>
      </c>
      <c r="BM309" s="26">
        <f>IF(48&lt;=$Q309,INDEX('BAZA PRAC'!$D$4:$D$61,$P309-4+48),"")</f>
        <v/>
      </c>
      <c r="BN309" s="26">
        <f>IF(49&lt;=$Q309,INDEX('BAZA PRAC'!$D$4:$D$61,$P309-4+49),"")</f>
        <v/>
      </c>
      <c r="BO309" s="26">
        <f>IF(50&lt;=$Q309,INDEX('BAZA PRAC'!$D$4:$D$61,$P309-4+50),"")</f>
        <v/>
      </c>
      <c r="BP309" s="26">
        <f>IF(51&lt;=$Q309,INDEX('BAZA PRAC'!$D$4:$D$61,$P309-4+51),"")</f>
        <v/>
      </c>
      <c r="BQ309" s="26">
        <f>IF(52&lt;=$Q309,INDEX('BAZA PRAC'!$D$4:$D$61,$P309-4+52),"")</f>
        <v/>
      </c>
      <c r="BR309" s="26">
        <f>IF(53&lt;=$Q309,INDEX('BAZA PRAC'!$D$4:$D$61,$P309-4+53),"")</f>
        <v/>
      </c>
      <c r="BS309" s="26">
        <f>IF(54&lt;=$Q309,INDEX('BAZA PRAC'!$D$4:$D$61,$P309-4+54),"")</f>
        <v/>
      </c>
      <c r="BT309" s="26">
        <f>IF(55&lt;=$Q309,INDEX('BAZA PRAC'!$D$4:$D$61,$P309-4+55),"")</f>
        <v/>
      </c>
      <c r="BU309" s="26">
        <f>IF(56&lt;=$Q309,INDEX('BAZA PRAC'!$D$4:$D$61,$P309-4+56),"")</f>
        <v/>
      </c>
      <c r="BV309" s="26">
        <f>IF(57&lt;=$Q309,INDEX('BAZA PRAC'!$D$4:$D$61,$P309-4+57),"")</f>
        <v/>
      </c>
      <c r="BW309" s="26">
        <f>IF(58&lt;=$Q309,INDEX('BAZA PRAC'!$D$4:$D$61,$P309-4+58),"")</f>
        <v/>
      </c>
      <c r="BX309" s="20" t="n"/>
      <c r="BY309" s="20" t="n"/>
    </row>
    <row r="310">
      <c r="A310" s="27">
        <f>IF($D310="","",COUNTA($D$11:$D310))</f>
        <v/>
      </c>
      <c r="B310" s="27">
        <f>IF($BX310&lt;&gt;"",$BX310,IF($D310="","",IFERROR(INDEX('BAZA PRAC'!$A$4:$A$61,MATCH($D310,'BAZA PRAC'!$D$4:$D$61,0)),"")))</f>
        <v/>
      </c>
      <c r="C310" s="20" t="n"/>
      <c r="D310" s="21" t="n"/>
      <c r="E310" s="27">
        <f>IF($BY310&lt;&gt;"",$BY310,IF($D310="","",IFERROR(INDEX('BAZA PRAC'!$E$4:$E$61,MATCH($D310,'BAZA PRAC'!$D$4:$D$61,0)),"")))</f>
        <v/>
      </c>
      <c r="F310" s="22" t="n"/>
      <c r="G310" s="23" t="n"/>
      <c r="H310" s="23" t="n"/>
      <c r="I310" s="23" t="n"/>
      <c r="J310" s="28">
        <f>IF($D310="","",N(G310)+N(H310)+N(I310))</f>
        <v/>
      </c>
      <c r="K310" s="28">
        <f>IF($D310="","",N(F310)*J310)</f>
        <v/>
      </c>
      <c r="L310" s="25" t="n"/>
      <c r="M310" s="28">
        <f>IF($D310="","",K310*(1-N(L310)))</f>
        <v/>
      </c>
      <c r="N310" s="21" t="n"/>
      <c r="P310" s="26">
        <f>IFERROR(VLOOKUP($C310,USTAWIENIA!$E$2:$H$8,3,FALSE),4)</f>
        <v/>
      </c>
      <c r="Q310" s="26">
        <f>IFERROR(VLOOKUP($C310,USTAWIENIA!$E$2:$H$8,4,FALSE),58)</f>
        <v/>
      </c>
      <c r="R310" s="26">
        <f>IF(1&lt;=$Q310,INDEX('BAZA PRAC'!$D$4:$D$61,$P310-4+1),"")</f>
        <v/>
      </c>
      <c r="S310" s="26">
        <f>IF(2&lt;=$Q310,INDEX('BAZA PRAC'!$D$4:$D$61,$P310-4+2),"")</f>
        <v/>
      </c>
      <c r="T310" s="26">
        <f>IF(3&lt;=$Q310,INDEX('BAZA PRAC'!$D$4:$D$61,$P310-4+3),"")</f>
        <v/>
      </c>
      <c r="U310" s="26">
        <f>IF(4&lt;=$Q310,INDEX('BAZA PRAC'!$D$4:$D$61,$P310-4+4),"")</f>
        <v/>
      </c>
      <c r="V310" s="26">
        <f>IF(5&lt;=$Q310,INDEX('BAZA PRAC'!$D$4:$D$61,$P310-4+5),"")</f>
        <v/>
      </c>
      <c r="W310" s="26">
        <f>IF(6&lt;=$Q310,INDEX('BAZA PRAC'!$D$4:$D$61,$P310-4+6),"")</f>
        <v/>
      </c>
      <c r="X310" s="26">
        <f>IF(7&lt;=$Q310,INDEX('BAZA PRAC'!$D$4:$D$61,$P310-4+7),"")</f>
        <v/>
      </c>
      <c r="Y310" s="26">
        <f>IF(8&lt;=$Q310,INDEX('BAZA PRAC'!$D$4:$D$61,$P310-4+8),"")</f>
        <v/>
      </c>
      <c r="Z310" s="26">
        <f>IF(9&lt;=$Q310,INDEX('BAZA PRAC'!$D$4:$D$61,$P310-4+9),"")</f>
        <v/>
      </c>
      <c r="AA310" s="26">
        <f>IF(10&lt;=$Q310,INDEX('BAZA PRAC'!$D$4:$D$61,$P310-4+10),"")</f>
        <v/>
      </c>
      <c r="AB310" s="26">
        <f>IF(11&lt;=$Q310,INDEX('BAZA PRAC'!$D$4:$D$61,$P310-4+11),"")</f>
        <v/>
      </c>
      <c r="AC310" s="26">
        <f>IF(12&lt;=$Q310,INDEX('BAZA PRAC'!$D$4:$D$61,$P310-4+12),"")</f>
        <v/>
      </c>
      <c r="AD310" s="26">
        <f>IF(13&lt;=$Q310,INDEX('BAZA PRAC'!$D$4:$D$61,$P310-4+13),"")</f>
        <v/>
      </c>
      <c r="AE310" s="26">
        <f>IF(14&lt;=$Q310,INDEX('BAZA PRAC'!$D$4:$D$61,$P310-4+14),"")</f>
        <v/>
      </c>
      <c r="AF310" s="26">
        <f>IF(15&lt;=$Q310,INDEX('BAZA PRAC'!$D$4:$D$61,$P310-4+15),"")</f>
        <v/>
      </c>
      <c r="AG310" s="26">
        <f>IF(16&lt;=$Q310,INDEX('BAZA PRAC'!$D$4:$D$61,$P310-4+16),"")</f>
        <v/>
      </c>
      <c r="AH310" s="26">
        <f>IF(17&lt;=$Q310,INDEX('BAZA PRAC'!$D$4:$D$61,$P310-4+17),"")</f>
        <v/>
      </c>
      <c r="AI310" s="26">
        <f>IF(18&lt;=$Q310,INDEX('BAZA PRAC'!$D$4:$D$61,$P310-4+18),"")</f>
        <v/>
      </c>
      <c r="AJ310" s="26">
        <f>IF(19&lt;=$Q310,INDEX('BAZA PRAC'!$D$4:$D$61,$P310-4+19),"")</f>
        <v/>
      </c>
      <c r="AK310" s="26">
        <f>IF(20&lt;=$Q310,INDEX('BAZA PRAC'!$D$4:$D$61,$P310-4+20),"")</f>
        <v/>
      </c>
      <c r="AL310" s="26">
        <f>IF(21&lt;=$Q310,INDEX('BAZA PRAC'!$D$4:$D$61,$P310-4+21),"")</f>
        <v/>
      </c>
      <c r="AM310" s="26">
        <f>IF(22&lt;=$Q310,INDEX('BAZA PRAC'!$D$4:$D$61,$P310-4+22),"")</f>
        <v/>
      </c>
      <c r="AN310" s="26">
        <f>IF(23&lt;=$Q310,INDEX('BAZA PRAC'!$D$4:$D$61,$P310-4+23),"")</f>
        <v/>
      </c>
      <c r="AO310" s="26">
        <f>IF(24&lt;=$Q310,INDEX('BAZA PRAC'!$D$4:$D$61,$P310-4+24),"")</f>
        <v/>
      </c>
      <c r="AP310" s="26">
        <f>IF(25&lt;=$Q310,INDEX('BAZA PRAC'!$D$4:$D$61,$P310-4+25),"")</f>
        <v/>
      </c>
      <c r="AQ310" s="26">
        <f>IF(26&lt;=$Q310,INDEX('BAZA PRAC'!$D$4:$D$61,$P310-4+26),"")</f>
        <v/>
      </c>
      <c r="AR310" s="26">
        <f>IF(27&lt;=$Q310,INDEX('BAZA PRAC'!$D$4:$D$61,$P310-4+27),"")</f>
        <v/>
      </c>
      <c r="AS310" s="26">
        <f>IF(28&lt;=$Q310,INDEX('BAZA PRAC'!$D$4:$D$61,$P310-4+28),"")</f>
        <v/>
      </c>
      <c r="AT310" s="26">
        <f>IF(29&lt;=$Q310,INDEX('BAZA PRAC'!$D$4:$D$61,$P310-4+29),"")</f>
        <v/>
      </c>
      <c r="AU310" s="26">
        <f>IF(30&lt;=$Q310,INDEX('BAZA PRAC'!$D$4:$D$61,$P310-4+30),"")</f>
        <v/>
      </c>
      <c r="AV310" s="26">
        <f>IF(31&lt;=$Q310,INDEX('BAZA PRAC'!$D$4:$D$61,$P310-4+31),"")</f>
        <v/>
      </c>
      <c r="AW310" s="26">
        <f>IF(32&lt;=$Q310,INDEX('BAZA PRAC'!$D$4:$D$61,$P310-4+32),"")</f>
        <v/>
      </c>
      <c r="AX310" s="26">
        <f>IF(33&lt;=$Q310,INDEX('BAZA PRAC'!$D$4:$D$61,$P310-4+33),"")</f>
        <v/>
      </c>
      <c r="AY310" s="26">
        <f>IF(34&lt;=$Q310,INDEX('BAZA PRAC'!$D$4:$D$61,$P310-4+34),"")</f>
        <v/>
      </c>
      <c r="AZ310" s="26">
        <f>IF(35&lt;=$Q310,INDEX('BAZA PRAC'!$D$4:$D$61,$P310-4+35),"")</f>
        <v/>
      </c>
      <c r="BA310" s="26">
        <f>IF(36&lt;=$Q310,INDEX('BAZA PRAC'!$D$4:$D$61,$P310-4+36),"")</f>
        <v/>
      </c>
      <c r="BB310" s="26">
        <f>IF(37&lt;=$Q310,INDEX('BAZA PRAC'!$D$4:$D$61,$P310-4+37),"")</f>
        <v/>
      </c>
      <c r="BC310" s="26">
        <f>IF(38&lt;=$Q310,INDEX('BAZA PRAC'!$D$4:$D$61,$P310-4+38),"")</f>
        <v/>
      </c>
      <c r="BD310" s="26">
        <f>IF(39&lt;=$Q310,INDEX('BAZA PRAC'!$D$4:$D$61,$P310-4+39),"")</f>
        <v/>
      </c>
      <c r="BE310" s="26">
        <f>IF(40&lt;=$Q310,INDEX('BAZA PRAC'!$D$4:$D$61,$P310-4+40),"")</f>
        <v/>
      </c>
      <c r="BF310" s="26">
        <f>IF(41&lt;=$Q310,INDEX('BAZA PRAC'!$D$4:$D$61,$P310-4+41),"")</f>
        <v/>
      </c>
      <c r="BG310" s="26">
        <f>IF(42&lt;=$Q310,INDEX('BAZA PRAC'!$D$4:$D$61,$P310-4+42),"")</f>
        <v/>
      </c>
      <c r="BH310" s="26">
        <f>IF(43&lt;=$Q310,INDEX('BAZA PRAC'!$D$4:$D$61,$P310-4+43),"")</f>
        <v/>
      </c>
      <c r="BI310" s="26">
        <f>IF(44&lt;=$Q310,INDEX('BAZA PRAC'!$D$4:$D$61,$P310-4+44),"")</f>
        <v/>
      </c>
      <c r="BJ310" s="26">
        <f>IF(45&lt;=$Q310,INDEX('BAZA PRAC'!$D$4:$D$61,$P310-4+45),"")</f>
        <v/>
      </c>
      <c r="BK310" s="26">
        <f>IF(46&lt;=$Q310,INDEX('BAZA PRAC'!$D$4:$D$61,$P310-4+46),"")</f>
        <v/>
      </c>
      <c r="BL310" s="26">
        <f>IF(47&lt;=$Q310,INDEX('BAZA PRAC'!$D$4:$D$61,$P310-4+47),"")</f>
        <v/>
      </c>
      <c r="BM310" s="26">
        <f>IF(48&lt;=$Q310,INDEX('BAZA PRAC'!$D$4:$D$61,$P310-4+48),"")</f>
        <v/>
      </c>
      <c r="BN310" s="26">
        <f>IF(49&lt;=$Q310,INDEX('BAZA PRAC'!$D$4:$D$61,$P310-4+49),"")</f>
        <v/>
      </c>
      <c r="BO310" s="26">
        <f>IF(50&lt;=$Q310,INDEX('BAZA PRAC'!$D$4:$D$61,$P310-4+50),"")</f>
        <v/>
      </c>
      <c r="BP310" s="26">
        <f>IF(51&lt;=$Q310,INDEX('BAZA PRAC'!$D$4:$D$61,$P310-4+51),"")</f>
        <v/>
      </c>
      <c r="BQ310" s="26">
        <f>IF(52&lt;=$Q310,INDEX('BAZA PRAC'!$D$4:$D$61,$P310-4+52),"")</f>
        <v/>
      </c>
      <c r="BR310" s="26">
        <f>IF(53&lt;=$Q310,INDEX('BAZA PRAC'!$D$4:$D$61,$P310-4+53),"")</f>
        <v/>
      </c>
      <c r="BS310" s="26">
        <f>IF(54&lt;=$Q310,INDEX('BAZA PRAC'!$D$4:$D$61,$P310-4+54),"")</f>
        <v/>
      </c>
      <c r="BT310" s="26">
        <f>IF(55&lt;=$Q310,INDEX('BAZA PRAC'!$D$4:$D$61,$P310-4+55),"")</f>
        <v/>
      </c>
      <c r="BU310" s="26">
        <f>IF(56&lt;=$Q310,INDEX('BAZA PRAC'!$D$4:$D$61,$P310-4+56),"")</f>
        <v/>
      </c>
      <c r="BV310" s="26">
        <f>IF(57&lt;=$Q310,INDEX('BAZA PRAC'!$D$4:$D$61,$P310-4+57),"")</f>
        <v/>
      </c>
      <c r="BW310" s="26">
        <f>IF(58&lt;=$Q310,INDEX('BAZA PRAC'!$D$4:$D$61,$P310-4+58),"")</f>
        <v/>
      </c>
      <c r="BX310" s="20" t="n"/>
      <c r="BY310" s="20" t="n"/>
    </row>
    <row r="311"/>
    <row r="312">
      <c r="A312" s="29" t="inlineStr">
        <is>
          <t>RAZEM wartość netto (po rabacie):</t>
        </is>
      </c>
      <c r="M312" s="30">
        <f>SUM($M$11:$M$310)</f>
        <v/>
      </c>
      <c r="N312" s="13" t="n"/>
    </row>
    <row r="313">
      <c r="A313" s="31" t="inlineStr">
        <is>
          <t>Narzut / koszty ogólne / zysk:</t>
        </is>
      </c>
      <c r="M313" s="32">
        <f>IF(NARZUT="",0,$M$312*NARZUT)</f>
        <v/>
      </c>
      <c r="N313" s="33" t="n"/>
    </row>
    <row r="314">
      <c r="A314" s="31" t="inlineStr">
        <is>
          <t>VAT:</t>
        </is>
      </c>
      <c r="M314" s="32">
        <f>IF(OR(VAT_ZW="tak",VAT_STAWKA=""),0,($M$312+$M$313)*VAT_STAWKA)</f>
        <v/>
      </c>
      <c r="N314" s="33" t="n"/>
    </row>
    <row r="315">
      <c r="A315" s="34" t="inlineStr">
        <is>
          <t>RAZEM brutto:</t>
        </is>
      </c>
      <c r="M315" s="35">
        <f>$M$312+$M$313+$M$314</f>
        <v/>
      </c>
      <c r="N315" s="36" t="n"/>
    </row>
    <row r="316"/>
    <row r="317"/>
    <row r="318">
      <c r="B318" s="37" t="inlineStr">
        <is>
          <t>.................................................</t>
        </is>
      </c>
      <c r="J318" s="37" t="inlineStr">
        <is>
          <t>.................................................</t>
        </is>
      </c>
    </row>
    <row r="319">
      <c r="B319" s="37" t="inlineStr">
        <is>
          <t>Wykonawca (podpis)</t>
        </is>
      </c>
      <c r="J319" s="37" t="inlineStr">
        <is>
          <t>Klient / Zamawiający (akceptacja)</t>
        </is>
      </c>
    </row>
  </sheetData>
  <sheetProtection selectLockedCells="0" selectUnlockedCells="0" sheet="1" objects="1" insertRows="0" insertHyperlinks="1" autoFilter="0" scenarios="1" formatColumns="0" deleteColumns="1" insertColumns="1" pivotTables="1" deleteRows="1" formatCells="0" formatRows="0" sort="0" password="B516"/>
  <autoFilter ref="A10:N310"/>
  <mergeCells count="25">
    <mergeCell ref="M314:N314"/>
    <mergeCell ref="B319:E319"/>
    <mergeCell ref="A1:E1"/>
    <mergeCell ref="K7:N7"/>
    <mergeCell ref="K4:N4"/>
    <mergeCell ref="K6:N6"/>
    <mergeCell ref="M315:N315"/>
    <mergeCell ref="A313:L313"/>
    <mergeCell ref="C8:H8"/>
    <mergeCell ref="A312:L312"/>
    <mergeCell ref="J318:M318"/>
    <mergeCell ref="C7:H7"/>
    <mergeCell ref="K5:N5"/>
    <mergeCell ref="A2:N2"/>
    <mergeCell ref="F1:N1"/>
    <mergeCell ref="A314:L314"/>
    <mergeCell ref="B318:E318"/>
    <mergeCell ref="C6:H6"/>
    <mergeCell ref="J319:M319"/>
    <mergeCell ref="M313:N313"/>
    <mergeCell ref="C5:H5"/>
    <mergeCell ref="M312:N312"/>
    <mergeCell ref="K8:N8"/>
    <mergeCell ref="C4:H4"/>
    <mergeCell ref="A315:L315"/>
  </mergeCells>
  <dataValidations count="5">
    <dataValidation sqref="D11:D310" showDropDown="0" showInputMessage="0" showErrorMessage="0" allowBlank="1" type="list">
      <formula1>$R11:$BW11</formula1>
    </dataValidation>
    <dataValidation sqref="C11:C310" showDropDown="0" showInputMessage="0" showErrorMessage="0" allowBlank="1" type="list">
      <formula1>Lista_Branza</formula1>
    </dataValidation>
    <dataValidation sqref="BY11:BY310" showDropDown="0" showInputMessage="0" showErrorMessage="0" allowBlank="1" type="list">
      <formula1>Lista_Jednostki</formula1>
    </dataValidation>
    <dataValidation sqref="F11:F310 G11:G310 H11:H310 I11:I310" showDropDown="0" showInputMessage="0" showErrorMessage="1" allowBlank="1" errorTitle="Nieprawidłowa wartość" error="Wpisz liczbę większą lub równą 0." type="decimal" operator="greaterThanOrEqual">
      <formula1>0</formula1>
    </dataValidation>
    <dataValidation sqref="L11:L310" showDropDown="0" showInputMessage="0" showErrorMessage="1" allowBlank="1" errorTitle="Rabat 0–100%" error="Wpisz rabat od 0% do 100% (np. 10%)." type="decimal" operator="between">
      <formula1>0</formula1>
      <formula2>1</formula2>
    </dataValidation>
  </dataValidations>
  <printOptions horizontalCentered="1"/>
  <pageMargins left="0.4" right="0.4" top="0.6" bottom="0.7" header="0.5" footer="0.5"/>
  <pageSetup orientation="landscape" paperSize="9" fitToHeight="0" fitToWidth="1"/>
  <headerFooter>
    <oddHeader/>
    <oddFooter>&amp;LBRYGADA24 — kosztorys&amp;C&amp;D&amp;RStrona &amp;P z &amp;N</oddFooter>
    <evenHeader/>
    <evenFooter/>
    <firstHeader/>
    <firstFooter/>
  </headerFooter>
  <ignoredErrors>
    <ignoredError sqref="A1:BY319" evalError="1" numberStoredAsText="1" formula="1" formulaRange="1" emptyCellReference="1" unlockedFormula="1" calculatedColumn="1" listDataValidation="1"/>
  </ignoredErrors>
</worksheet>
</file>

<file path=xl/worksheets/sheet3.xml><?xml version="1.0" encoding="utf-8"?>
<worksheet xmlns="http://schemas.openxmlformats.org/spreadsheetml/2006/main">
  <sheetPr>
    <tabColor rgb="000B1F33"/>
    <outlinePr summaryBelow="1" summaryRight="1"/>
    <pageSetUpPr fitToPage="1"/>
  </sheetPr>
  <dimension ref="A1:F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8" customWidth="1" min="3" max="3"/>
    <col width="4" customWidth="1" min="4" max="4"/>
    <col width="16" customWidth="1" min="5" max="5"/>
    <col width="18" customWidth="1" min="6" max="6"/>
  </cols>
  <sheetData>
    <row r="1" ht="30" customHeight="1">
      <c r="A1" s="11" t="inlineStr">
        <is>
          <t>BRYGADA24</t>
        </is>
      </c>
    </row>
    <row r="2">
      <c r="A2" s="38" t="inlineStr">
        <is>
          <t>PODSUMOWANIE KOSZTORYSU</t>
        </is>
      </c>
    </row>
    <row r="3"/>
    <row r="4">
      <c r="B4" s="4" t="inlineStr">
        <is>
          <t>Nr kosztorysu:</t>
        </is>
      </c>
      <c r="C4" s="39">
        <f>IF(START!$H$5="","",START!$H$5)</f>
        <v/>
      </c>
      <c r="E4" s="4" t="inlineStr">
        <is>
          <t>Data sporządzenia:</t>
        </is>
      </c>
      <c r="F4" s="40">
        <f>IF(START!$H$7="","",START!$H$7)</f>
        <v/>
      </c>
    </row>
    <row r="5">
      <c r="B5" s="4" t="inlineStr">
        <is>
          <t>Klient:</t>
        </is>
      </c>
      <c r="C5" s="39">
        <f>IF(START!$C$13="","",START!$C$13)</f>
        <v/>
      </c>
      <c r="E5" s="4" t="inlineStr">
        <is>
          <t>Wykonawca:</t>
        </is>
      </c>
      <c r="F5" s="39">
        <f>IF(START!$C$5="","",START!$C$5)</f>
        <v/>
      </c>
    </row>
    <row r="6">
      <c r="B6" s="4" t="inlineStr">
        <is>
          <t>Inwestycja:</t>
        </is>
      </c>
      <c r="C6" s="39">
        <f>IF(START!$C$20="","",START!$C$20)</f>
        <v/>
      </c>
      <c r="E6" s="4" t="inlineStr">
        <is>
          <t>Ważność oferty:</t>
        </is>
      </c>
      <c r="F6" s="39">
        <f>IF(START!$H$13="","",START!$H$13)</f>
        <v/>
      </c>
    </row>
    <row r="7"/>
    <row r="8">
      <c r="B8" s="2" t="inlineStr">
        <is>
          <t>ZESTAWIENIE WARTOŚCI</t>
        </is>
      </c>
      <c r="E8" s="2" t="inlineStr">
        <is>
          <t>WG BRANŻY (netto po rabacie)</t>
        </is>
      </c>
    </row>
    <row r="9">
      <c r="B9" s="41" t="inlineStr">
        <is>
          <t>Robocizna netto</t>
        </is>
      </c>
      <c r="C9" s="42">
        <f>SUMPRODUCT('KOSZTORYS'!$F$11:$F$310,'KOSZTORYS'!$G$11:$G$310)</f>
        <v/>
      </c>
      <c r="E9" s="43" t="inlineStr">
        <is>
          <t>Branża</t>
        </is>
      </c>
      <c r="F9" s="43" t="inlineStr">
        <is>
          <t>Wartość netto</t>
        </is>
      </c>
    </row>
    <row r="10">
      <c r="B10" s="44" t="inlineStr">
        <is>
          <t>Materiały netto</t>
        </is>
      </c>
      <c r="C10" s="45">
        <f>SUMPRODUCT('KOSZTORYS'!$F$11:$F$310,'KOSZTORYS'!$H$11:$H$310)</f>
        <v/>
      </c>
      <c r="E10" s="46" t="inlineStr">
        <is>
          <t>ELEKTRYKA</t>
        </is>
      </c>
      <c r="F10" s="42">
        <f>SUMIF('KOSZTORYS'!$C$11:$C$310,E10,'KOSZTORYS'!$M$11:$M$310)</f>
        <v/>
      </c>
    </row>
    <row r="11">
      <c r="B11" s="41" t="inlineStr">
        <is>
          <t>Sprzęt / inne netto</t>
        </is>
      </c>
      <c r="C11" s="42">
        <f>SUMPRODUCT('KOSZTORYS'!$F$11:$F$310,'KOSZTORYS'!$I$11:$I$310)</f>
        <v/>
      </c>
      <c r="E11" s="47" t="inlineStr">
        <is>
          <t>BUDOWLANKA</t>
        </is>
      </c>
      <c r="F11" s="45">
        <f>SUMIF('KOSZTORYS'!$C$11:$C$310,E11,'KOSZTORYS'!$M$11:$M$310)</f>
        <v/>
      </c>
    </row>
    <row r="12">
      <c r="B12" s="48" t="inlineStr">
        <is>
          <t>Wartość netto przed rabatem</t>
        </is>
      </c>
      <c r="C12" s="45">
        <f>C9+C10+C11</f>
        <v/>
      </c>
      <c r="E12" s="46" t="inlineStr">
        <is>
          <t>WOD-KAN</t>
        </is>
      </c>
      <c r="F12" s="42">
        <f>SUMIF('KOSZTORYS'!$C$11:$C$310,E12,'KOSZTORYS'!$M$11:$M$310)</f>
        <v/>
      </c>
    </row>
    <row r="13">
      <c r="B13" s="41" t="inlineStr">
        <is>
          <t>Rabaty (−)</t>
        </is>
      </c>
      <c r="C13" s="42">
        <f>C12-SUM('KOSZTORYS'!$M$11:$M$310)</f>
        <v/>
      </c>
      <c r="E13" s="47" t="inlineStr">
        <is>
          <t>WENTYLACJA</t>
        </is>
      </c>
      <c r="F13" s="45">
        <f>SUMIF('KOSZTORYS'!$C$11:$C$310,E13,'KOSZTORYS'!$M$11:$M$310)</f>
        <v/>
      </c>
    </row>
    <row r="14">
      <c r="B14" s="49" t="inlineStr">
        <is>
          <t>RAZEM netto (po rabacie)</t>
        </is>
      </c>
      <c r="C14" s="30">
        <f>SUM('KOSZTORYS'!$M$11:$M$310)</f>
        <v/>
      </c>
      <c r="E14" s="46" t="inlineStr">
        <is>
          <t>AUTOMATYKA</t>
        </is>
      </c>
      <c r="F14" s="42">
        <f>SUMIF('KOSZTORYS'!$C$11:$C$310,E14,'KOSZTORYS'!$M$11:$M$310)</f>
        <v/>
      </c>
    </row>
    <row r="15">
      <c r="B15" s="41" t="inlineStr">
        <is>
          <t>Narzut / koszty ogólne / zysk</t>
        </is>
      </c>
      <c r="C15" s="42">
        <f>IF(NARZUT="",0,C14*NARZUT)</f>
        <v/>
      </c>
      <c r="E15" s="47" t="inlineStr">
        <is>
          <t>INNE</t>
        </is>
      </c>
      <c r="F15" s="45">
        <f>SUMIF('KOSZTORYS'!$C$11:$C$310,E15,'KOSZTORYS'!$M$11:$M$310)</f>
        <v/>
      </c>
    </row>
    <row r="16">
      <c r="B16" s="44" t="inlineStr">
        <is>
          <t>Stawka VAT</t>
        </is>
      </c>
      <c r="C16" s="50">
        <f>IF(VAT_ZW="tak","zw.",IF(VAT_STAWKA="","",VAT_STAWKA))</f>
        <v/>
      </c>
      <c r="E16" s="51" t="inlineStr">
        <is>
          <t>RAZEM</t>
        </is>
      </c>
      <c r="F16" s="52">
        <f>SUM(F10:F15)</f>
        <v/>
      </c>
    </row>
    <row r="17">
      <c r="B17" s="41" t="inlineStr">
        <is>
          <t>Kwota VAT</t>
        </is>
      </c>
      <c r="C17" s="42">
        <f>IF(OR(VAT_ZW="tak",VAT_STAWKA=""),0,(C14+C15)*VAT_STAWKA)</f>
        <v/>
      </c>
    </row>
    <row r="18">
      <c r="B18" s="53" t="inlineStr">
        <is>
          <t>RAZEM brutto</t>
        </is>
      </c>
      <c r="C18" s="35">
        <f>C14+C15+C17</f>
        <v/>
      </c>
    </row>
    <row r="19"/>
    <row r="20">
      <c r="B20" s="54" t="inlineStr">
        <is>
          <t>UWAGI</t>
        </is>
      </c>
    </row>
    <row r="21">
      <c r="B21" s="55">
        <f>IF(START!$A$24="","",START!$A$24)</f>
        <v/>
      </c>
      <c r="C21" s="56" t="n"/>
      <c r="D21" s="56" t="n"/>
      <c r="E21" s="56" t="n"/>
      <c r="F21" s="56" t="n"/>
    </row>
    <row r="22">
      <c r="B22" s="56" t="n"/>
      <c r="C22" s="56" t="n"/>
      <c r="D22" s="56" t="n"/>
      <c r="E22" s="56" t="n"/>
      <c r="F22" s="56" t="n"/>
    </row>
    <row r="23">
      <c r="B23" s="56" t="n"/>
      <c r="C23" s="56" t="n"/>
      <c r="D23" s="56" t="n"/>
      <c r="E23" s="56" t="n"/>
      <c r="F23" s="56" t="n"/>
    </row>
    <row r="24"/>
    <row r="25">
      <c r="B25" s="37" t="inlineStr">
        <is>
          <t>.................................................</t>
        </is>
      </c>
      <c r="E25" s="37" t="inlineStr">
        <is>
          <t>.................................................</t>
        </is>
      </c>
    </row>
    <row r="26">
      <c r="B26" s="37" t="inlineStr">
        <is>
          <t>Wykonawca (podpis)</t>
        </is>
      </c>
      <c r="E26" s="37" t="inlineStr">
        <is>
          <t>Klient / Zamawiający (akceptacja)</t>
        </is>
      </c>
    </row>
  </sheetData>
  <sheetProtection selectLockedCells="0" selectUnlockedCells="0" sheet="1" objects="1" insertRows="0" insertHyperlinks="1" autoFilter="0" scenarios="1" formatColumns="0" deleteColumns="1" insertColumns="1" pivotTables="1" deleteRows="1" formatCells="0" formatRows="0" sort="0" password="B516"/>
  <mergeCells count="10">
    <mergeCell ref="A2:F2"/>
    <mergeCell ref="B21:F23"/>
    <mergeCell ref="B25:C25"/>
    <mergeCell ref="B20:F20"/>
    <mergeCell ref="E25:F25"/>
    <mergeCell ref="A1:F1"/>
    <mergeCell ref="B26:C26"/>
    <mergeCell ref="E26:F26"/>
    <mergeCell ref="B8:C8"/>
    <mergeCell ref="E8:F8"/>
  </mergeCells>
  <pageMargins left="0.75" right="0.75" top="1" bottom="1" header="0.5" footer="0.5"/>
  <pageSetup orientation="portrait" paperSize="9" fitToHeight="1" fitToWidth="1"/>
  <headerFooter>
    <oddHeader/>
    <oddFooter>&amp;LBRYGADA24 — podsumowanie&amp;RStrona &amp;P z &amp;N</oddFooter>
    <evenHeader/>
    <evenFooter/>
    <firstHeader/>
    <firstFooter/>
  </headerFooter>
  <ignoredErrors>
    <ignoredError sqref="A1:F26" evalError="1" numberStoredAsText="1" formula="1" formulaRange="1" emptyCellReference="1" unlockedFormula="1" calculatedColumn="1" listDataValidation="1"/>
  </ignoredError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48" customWidth="1" min="4" max="4"/>
    <col width="12" customWidth="1" min="5" max="5"/>
  </cols>
  <sheetData>
    <row r="1">
      <c r="A1" s="57" t="inlineStr">
        <is>
          <t>BRYGADA24 — BAZA POZYCJI KOSZTORYSOWYCH</t>
        </is>
      </c>
    </row>
    <row r="2">
      <c r="A2" s="58" t="inlineStr">
        <is>
          <t>Słownik prac wg branż. Ceny wpisuje użytkownik w arkuszu KOSZTORYS. Własne pozycje można dopisać na końcu listy.</t>
        </is>
      </c>
    </row>
    <row r="3">
      <c r="A3" s="43" t="inlineStr">
        <is>
          <t>Kod</t>
        </is>
      </c>
      <c r="B3" s="43" t="inlineStr">
        <is>
          <t>Branża</t>
        </is>
      </c>
      <c r="C3" s="43" t="inlineStr">
        <is>
          <t>Kategoria</t>
        </is>
      </c>
      <c r="D3" s="43" t="inlineStr">
        <is>
          <t>Opis pracy</t>
        </is>
      </c>
      <c r="E3" s="43" t="inlineStr">
        <is>
          <t>Jednostka</t>
        </is>
      </c>
    </row>
    <row r="4">
      <c r="A4" s="59" t="inlineStr">
        <is>
          <t>EL-001</t>
        </is>
      </c>
      <c r="B4" s="59" t="inlineStr">
        <is>
          <t>ELEKTRYKA</t>
        </is>
      </c>
      <c r="C4" s="46" t="inlineStr">
        <is>
          <t>Instalacje</t>
        </is>
      </c>
      <c r="D4" s="46" t="inlineStr">
        <is>
          <t>Układanie przewodów elektrycznych pod tynk</t>
        </is>
      </c>
      <c r="E4" s="59" t="inlineStr">
        <is>
          <t>mb</t>
        </is>
      </c>
    </row>
    <row r="5">
      <c r="A5" s="60" t="inlineStr">
        <is>
          <t>EL-002</t>
        </is>
      </c>
      <c r="B5" s="60" t="inlineStr">
        <is>
          <t>ELEKTRYKA</t>
        </is>
      </c>
      <c r="C5" s="47" t="inlineStr">
        <is>
          <t>Osprzęt</t>
        </is>
      </c>
      <c r="D5" s="47" t="inlineStr">
        <is>
          <t>Montaż gniazda 230V</t>
        </is>
      </c>
      <c r="E5" s="60" t="inlineStr">
        <is>
          <t>szt</t>
        </is>
      </c>
    </row>
    <row r="6">
      <c r="A6" s="59" t="inlineStr">
        <is>
          <t>EL-003</t>
        </is>
      </c>
      <c r="B6" s="59" t="inlineStr">
        <is>
          <t>ELEKTRYKA</t>
        </is>
      </c>
      <c r="C6" s="46" t="inlineStr">
        <is>
          <t>Osprzęt</t>
        </is>
      </c>
      <c r="D6" s="46" t="inlineStr">
        <is>
          <t>Montaż łącznika / wyłącznika</t>
        </is>
      </c>
      <c r="E6" s="59" t="inlineStr">
        <is>
          <t>szt</t>
        </is>
      </c>
    </row>
    <row r="7">
      <c r="A7" s="60" t="inlineStr">
        <is>
          <t>EL-004</t>
        </is>
      </c>
      <c r="B7" s="60" t="inlineStr">
        <is>
          <t>ELEKTRYKA</t>
        </is>
      </c>
      <c r="C7" s="47" t="inlineStr">
        <is>
          <t>Oświetlenie</t>
        </is>
      </c>
      <c r="D7" s="47" t="inlineStr">
        <is>
          <t>Montaż punktu oświetleniowego</t>
        </is>
      </c>
      <c r="E7" s="60" t="inlineStr">
        <is>
          <t>pkt</t>
        </is>
      </c>
    </row>
    <row r="8">
      <c r="A8" s="59" t="inlineStr">
        <is>
          <t>EL-005</t>
        </is>
      </c>
      <c r="B8" s="59" t="inlineStr">
        <is>
          <t>ELEKTRYKA</t>
        </is>
      </c>
      <c r="C8" s="46" t="inlineStr">
        <is>
          <t>Rozdzielnice</t>
        </is>
      </c>
      <c r="D8" s="46" t="inlineStr">
        <is>
          <t>Montaż rozdzielnicy mieszkaniowej</t>
        </is>
      </c>
      <c r="E8" s="59" t="inlineStr">
        <is>
          <t>szt</t>
        </is>
      </c>
    </row>
    <row r="9">
      <c r="A9" s="60" t="inlineStr">
        <is>
          <t>EL-006</t>
        </is>
      </c>
      <c r="B9" s="60" t="inlineStr">
        <is>
          <t>ELEKTRYKA</t>
        </is>
      </c>
      <c r="C9" s="47" t="inlineStr">
        <is>
          <t>Rozdzielnice</t>
        </is>
      </c>
      <c r="D9" s="47" t="inlineStr">
        <is>
          <t>Montaż i podłączenie tablicy licznikowej</t>
        </is>
      </c>
      <c r="E9" s="60" t="inlineStr">
        <is>
          <t>szt</t>
        </is>
      </c>
    </row>
    <row r="10">
      <c r="A10" s="59" t="inlineStr">
        <is>
          <t>EL-007</t>
        </is>
      </c>
      <c r="B10" s="59" t="inlineStr">
        <is>
          <t>ELEKTRYKA</t>
        </is>
      </c>
      <c r="C10" s="46" t="inlineStr">
        <is>
          <t>Instalacje</t>
        </is>
      </c>
      <c r="D10" s="46" t="inlineStr">
        <is>
          <t>Układanie korytek / rur instalacyjnych</t>
        </is>
      </c>
      <c r="E10" s="59" t="inlineStr">
        <is>
          <t>mb</t>
        </is>
      </c>
    </row>
    <row r="11">
      <c r="A11" s="60" t="inlineStr">
        <is>
          <t>EL-008</t>
        </is>
      </c>
      <c r="B11" s="60" t="inlineStr">
        <is>
          <t>ELEKTRYKA</t>
        </is>
      </c>
      <c r="C11" s="47" t="inlineStr">
        <is>
          <t>Oświetlenie</t>
        </is>
      </c>
      <c r="D11" s="47" t="inlineStr">
        <is>
          <t>Montaż oprawy oświetleniowej LED</t>
        </is>
      </c>
      <c r="E11" s="60" t="inlineStr">
        <is>
          <t>szt</t>
        </is>
      </c>
    </row>
    <row r="12">
      <c r="A12" s="59" t="inlineStr">
        <is>
          <t>EL-009</t>
        </is>
      </c>
      <c r="B12" s="59" t="inlineStr">
        <is>
          <t>ELEKTRYKA</t>
        </is>
      </c>
      <c r="C12" s="46" t="inlineStr">
        <is>
          <t>Instalacje</t>
        </is>
      </c>
      <c r="D12" s="46" t="inlineStr">
        <is>
          <t>Wykonanie WLZ (wewn. linii zasilającej)</t>
        </is>
      </c>
      <c r="E12" s="59" t="inlineStr">
        <is>
          <t>mb</t>
        </is>
      </c>
    </row>
    <row r="13">
      <c r="A13" s="60" t="inlineStr">
        <is>
          <t>EL-010</t>
        </is>
      </c>
      <c r="B13" s="60" t="inlineStr">
        <is>
          <t>ELEKTRYKA</t>
        </is>
      </c>
      <c r="C13" s="47" t="inlineStr">
        <is>
          <t>Pomiary</t>
        </is>
      </c>
      <c r="D13" s="47" t="inlineStr">
        <is>
          <t>Pomiary elektryczne powykonawcze</t>
        </is>
      </c>
      <c r="E13" s="60" t="inlineStr">
        <is>
          <t>kpl</t>
        </is>
      </c>
    </row>
    <row r="14">
      <c r="A14" s="59" t="inlineStr">
        <is>
          <t>EL-011</t>
        </is>
      </c>
      <c r="B14" s="59" t="inlineStr">
        <is>
          <t>ELEKTRYKA</t>
        </is>
      </c>
      <c r="C14" s="46" t="inlineStr">
        <is>
          <t>Instalacje</t>
        </is>
      </c>
      <c r="D14" s="46" t="inlineStr">
        <is>
          <t>Montaż instalacji odgromowej</t>
        </is>
      </c>
      <c r="E14" s="59" t="inlineStr">
        <is>
          <t>mb</t>
        </is>
      </c>
    </row>
    <row r="15">
      <c r="A15" s="60" t="inlineStr">
        <is>
          <t>EL-012</t>
        </is>
      </c>
      <c r="B15" s="60" t="inlineStr">
        <is>
          <t>ELEKTRYKA</t>
        </is>
      </c>
      <c r="C15" s="47" t="inlineStr">
        <is>
          <t>Niskoprądowe</t>
        </is>
      </c>
      <c r="D15" s="47" t="inlineStr">
        <is>
          <t>Montaż systemu domofonowego</t>
        </is>
      </c>
      <c r="E15" s="60" t="inlineStr">
        <is>
          <t>kpl</t>
        </is>
      </c>
    </row>
    <row r="16">
      <c r="A16" s="59" t="inlineStr">
        <is>
          <t>BD-001</t>
        </is>
      </c>
      <c r="B16" s="59" t="inlineStr">
        <is>
          <t>BUDOWLANKA</t>
        </is>
      </c>
      <c r="C16" s="46" t="inlineStr">
        <is>
          <t>Roboty murowe</t>
        </is>
      </c>
      <c r="D16" s="46" t="inlineStr">
        <is>
          <t>Murowanie ścian z bloczków</t>
        </is>
      </c>
      <c r="E16" s="59" t="inlineStr">
        <is>
          <t>m2</t>
        </is>
      </c>
    </row>
    <row r="17">
      <c r="A17" s="60" t="inlineStr">
        <is>
          <t>BD-002</t>
        </is>
      </c>
      <c r="B17" s="60" t="inlineStr">
        <is>
          <t>BUDOWLANKA</t>
        </is>
      </c>
      <c r="C17" s="47" t="inlineStr">
        <is>
          <t>Tynki</t>
        </is>
      </c>
      <c r="D17" s="47" t="inlineStr">
        <is>
          <t>Tynkowanie ścian tynkiem gipsowym</t>
        </is>
      </c>
      <c r="E17" s="60" t="inlineStr">
        <is>
          <t>m2</t>
        </is>
      </c>
    </row>
    <row r="18">
      <c r="A18" s="59" t="inlineStr">
        <is>
          <t>BD-003</t>
        </is>
      </c>
      <c r="B18" s="59" t="inlineStr">
        <is>
          <t>BUDOWLANKA</t>
        </is>
      </c>
      <c r="C18" s="46" t="inlineStr">
        <is>
          <t>Posadzki</t>
        </is>
      </c>
      <c r="D18" s="46" t="inlineStr">
        <is>
          <t>Wykonanie wylewki betonowej</t>
        </is>
      </c>
      <c r="E18" s="59" t="inlineStr">
        <is>
          <t>m2</t>
        </is>
      </c>
    </row>
    <row r="19">
      <c r="A19" s="60" t="inlineStr">
        <is>
          <t>BD-004</t>
        </is>
      </c>
      <c r="B19" s="60" t="inlineStr">
        <is>
          <t>BUDOWLANKA</t>
        </is>
      </c>
      <c r="C19" s="47" t="inlineStr">
        <is>
          <t>Okładziny</t>
        </is>
      </c>
      <c r="D19" s="47" t="inlineStr">
        <is>
          <t>Układanie płytek ceramicznych</t>
        </is>
      </c>
      <c r="E19" s="60" t="inlineStr">
        <is>
          <t>m2</t>
        </is>
      </c>
    </row>
    <row r="20">
      <c r="A20" s="59" t="inlineStr">
        <is>
          <t>BD-005</t>
        </is>
      </c>
      <c r="B20" s="59" t="inlineStr">
        <is>
          <t>BUDOWLANKA</t>
        </is>
      </c>
      <c r="C20" s="46" t="inlineStr">
        <is>
          <t>Wykończenia</t>
        </is>
      </c>
      <c r="D20" s="46" t="inlineStr">
        <is>
          <t>Malowanie ścian i sufitów</t>
        </is>
      </c>
      <c r="E20" s="59" t="inlineStr">
        <is>
          <t>m2</t>
        </is>
      </c>
    </row>
    <row r="21">
      <c r="A21" s="60" t="inlineStr">
        <is>
          <t>BD-006</t>
        </is>
      </c>
      <c r="B21" s="60" t="inlineStr">
        <is>
          <t>BUDOWLANKA</t>
        </is>
      </c>
      <c r="C21" s="47" t="inlineStr">
        <is>
          <t>Zabudowa GK</t>
        </is>
      </c>
      <c r="D21" s="47" t="inlineStr">
        <is>
          <t>Montaż płyt gipsowo-kartonowych</t>
        </is>
      </c>
      <c r="E21" s="60" t="inlineStr">
        <is>
          <t>m2</t>
        </is>
      </c>
    </row>
    <row r="22">
      <c r="A22" s="59" t="inlineStr">
        <is>
          <t>BD-007</t>
        </is>
      </c>
      <c r="B22" s="59" t="inlineStr">
        <is>
          <t>BUDOWLANKA</t>
        </is>
      </c>
      <c r="C22" s="46" t="inlineStr">
        <is>
          <t>Wykończenia</t>
        </is>
      </c>
      <c r="D22" s="46" t="inlineStr">
        <is>
          <t>Wykonanie gładzi gipsowych</t>
        </is>
      </c>
      <c r="E22" s="59" t="inlineStr">
        <is>
          <t>m2</t>
        </is>
      </c>
    </row>
    <row r="23">
      <c r="A23" s="60" t="inlineStr">
        <is>
          <t>BD-008</t>
        </is>
      </c>
      <c r="B23" s="60" t="inlineStr">
        <is>
          <t>BUDOWLANKA</t>
        </is>
      </c>
      <c r="C23" s="47" t="inlineStr">
        <is>
          <t>Termoizolacja</t>
        </is>
      </c>
      <c r="D23" s="47" t="inlineStr">
        <is>
          <t>Ocieplenie ścian styropianem</t>
        </is>
      </c>
      <c r="E23" s="60" t="inlineStr">
        <is>
          <t>m2</t>
        </is>
      </c>
    </row>
    <row r="24">
      <c r="A24" s="59" t="inlineStr">
        <is>
          <t>BD-009</t>
        </is>
      </c>
      <c r="B24" s="59" t="inlineStr">
        <is>
          <t>BUDOWLANKA</t>
        </is>
      </c>
      <c r="C24" s="46" t="inlineStr">
        <is>
          <t>Stolarka</t>
        </is>
      </c>
      <c r="D24" s="46" t="inlineStr">
        <is>
          <t>Montaż stolarki drzwiowej</t>
        </is>
      </c>
      <c r="E24" s="59" t="inlineStr">
        <is>
          <t>szt</t>
        </is>
      </c>
    </row>
    <row r="25">
      <c r="A25" s="60" t="inlineStr">
        <is>
          <t>BD-010</t>
        </is>
      </c>
      <c r="B25" s="60" t="inlineStr">
        <is>
          <t>BUDOWLANKA</t>
        </is>
      </c>
      <c r="C25" s="47" t="inlineStr">
        <is>
          <t>Stolarka</t>
        </is>
      </c>
      <c r="D25" s="47" t="inlineStr">
        <is>
          <t>Montaż stolarki okiennej</t>
        </is>
      </c>
      <c r="E25" s="60" t="inlineStr">
        <is>
          <t>szt</t>
        </is>
      </c>
    </row>
    <row r="26">
      <c r="A26" s="59" t="inlineStr">
        <is>
          <t>BD-011</t>
        </is>
      </c>
      <c r="B26" s="59" t="inlineStr">
        <is>
          <t>BUDOWLANKA</t>
        </is>
      </c>
      <c r="C26" s="46" t="inlineStr">
        <is>
          <t>Izolacje</t>
        </is>
      </c>
      <c r="D26" s="46" t="inlineStr">
        <is>
          <t>Izolacja przeciwwilgociowa</t>
        </is>
      </c>
      <c r="E26" s="59" t="inlineStr">
        <is>
          <t>m2</t>
        </is>
      </c>
    </row>
    <row r="27">
      <c r="A27" s="60" t="inlineStr">
        <is>
          <t>BD-012</t>
        </is>
      </c>
      <c r="B27" s="60" t="inlineStr">
        <is>
          <t>BUDOWLANKA</t>
        </is>
      </c>
      <c r="C27" s="47" t="inlineStr">
        <is>
          <t>Rozbiórki</t>
        </is>
      </c>
      <c r="D27" s="47" t="inlineStr">
        <is>
          <t>Rozbiórki i demontaże</t>
        </is>
      </c>
      <c r="E27" s="60" t="inlineStr">
        <is>
          <t>m2</t>
        </is>
      </c>
    </row>
    <row r="28">
      <c r="A28" s="59" t="inlineStr">
        <is>
          <t>WK-001</t>
        </is>
      </c>
      <c r="B28" s="59" t="inlineStr">
        <is>
          <t>WOD-KAN</t>
        </is>
      </c>
      <c r="C28" s="46" t="inlineStr">
        <is>
          <t>Instalacje</t>
        </is>
      </c>
      <c r="D28" s="46" t="inlineStr">
        <is>
          <t>Montaż rur wodociągowych</t>
        </is>
      </c>
      <c r="E28" s="59" t="inlineStr">
        <is>
          <t>mb</t>
        </is>
      </c>
    </row>
    <row r="29">
      <c r="A29" s="60" t="inlineStr">
        <is>
          <t>WK-002</t>
        </is>
      </c>
      <c r="B29" s="60" t="inlineStr">
        <is>
          <t>WOD-KAN</t>
        </is>
      </c>
      <c r="C29" s="47" t="inlineStr">
        <is>
          <t>Instalacje</t>
        </is>
      </c>
      <c r="D29" s="47" t="inlineStr">
        <is>
          <t>Montaż rur kanalizacyjnych</t>
        </is>
      </c>
      <c r="E29" s="60" t="inlineStr">
        <is>
          <t>mb</t>
        </is>
      </c>
    </row>
    <row r="30">
      <c r="A30" s="59" t="inlineStr">
        <is>
          <t>WK-003</t>
        </is>
      </c>
      <c r="B30" s="59" t="inlineStr">
        <is>
          <t>WOD-KAN</t>
        </is>
      </c>
      <c r="C30" s="46" t="inlineStr">
        <is>
          <t>Instalacje</t>
        </is>
      </c>
      <c r="D30" s="46" t="inlineStr">
        <is>
          <t>Wykonanie punktu wod-kan</t>
        </is>
      </c>
      <c r="E30" s="59" t="inlineStr">
        <is>
          <t>pkt</t>
        </is>
      </c>
    </row>
    <row r="31">
      <c r="A31" s="60" t="inlineStr">
        <is>
          <t>WK-004</t>
        </is>
      </c>
      <c r="B31" s="60" t="inlineStr">
        <is>
          <t>WOD-KAN</t>
        </is>
      </c>
      <c r="C31" s="47" t="inlineStr">
        <is>
          <t>Biały montaż</t>
        </is>
      </c>
      <c r="D31" s="47" t="inlineStr">
        <is>
          <t>Montaż umywalki z baterią</t>
        </is>
      </c>
      <c r="E31" s="60" t="inlineStr">
        <is>
          <t>szt</t>
        </is>
      </c>
    </row>
    <row r="32">
      <c r="A32" s="59" t="inlineStr">
        <is>
          <t>WK-005</t>
        </is>
      </c>
      <c r="B32" s="59" t="inlineStr">
        <is>
          <t>WOD-KAN</t>
        </is>
      </c>
      <c r="C32" s="46" t="inlineStr">
        <is>
          <t>Biały montaż</t>
        </is>
      </c>
      <c r="D32" s="46" t="inlineStr">
        <is>
          <t>Montaż miski WC</t>
        </is>
      </c>
      <c r="E32" s="59" t="inlineStr">
        <is>
          <t>szt</t>
        </is>
      </c>
    </row>
    <row r="33">
      <c r="A33" s="60" t="inlineStr">
        <is>
          <t>WK-006</t>
        </is>
      </c>
      <c r="B33" s="60" t="inlineStr">
        <is>
          <t>WOD-KAN</t>
        </is>
      </c>
      <c r="C33" s="47" t="inlineStr">
        <is>
          <t>Biały montaż</t>
        </is>
      </c>
      <c r="D33" s="47" t="inlineStr">
        <is>
          <t>Montaż brodzika / wanny</t>
        </is>
      </c>
      <c r="E33" s="60" t="inlineStr">
        <is>
          <t>szt</t>
        </is>
      </c>
    </row>
    <row r="34">
      <c r="A34" s="59" t="inlineStr">
        <is>
          <t>WK-007</t>
        </is>
      </c>
      <c r="B34" s="59" t="inlineStr">
        <is>
          <t>WOD-KAN</t>
        </is>
      </c>
      <c r="C34" s="46" t="inlineStr">
        <is>
          <t>Urządzenia</t>
        </is>
      </c>
      <c r="D34" s="46" t="inlineStr">
        <is>
          <t>Montaż podgrzewacza wody</t>
        </is>
      </c>
      <c r="E34" s="59" t="inlineStr">
        <is>
          <t>szt</t>
        </is>
      </c>
    </row>
    <row r="35">
      <c r="A35" s="60" t="inlineStr">
        <is>
          <t>WK-008</t>
        </is>
      </c>
      <c r="B35" s="60" t="inlineStr">
        <is>
          <t>WOD-KAN</t>
        </is>
      </c>
      <c r="C35" s="47" t="inlineStr">
        <is>
          <t>Próby</t>
        </is>
      </c>
      <c r="D35" s="47" t="inlineStr">
        <is>
          <t>Próba szczelności instalacji</t>
        </is>
      </c>
      <c r="E35" s="60" t="inlineStr">
        <is>
          <t>kpl</t>
        </is>
      </c>
    </row>
    <row r="36">
      <c r="A36" s="59" t="inlineStr">
        <is>
          <t>WK-009</t>
        </is>
      </c>
      <c r="B36" s="59" t="inlineStr">
        <is>
          <t>WOD-KAN</t>
        </is>
      </c>
      <c r="C36" s="46" t="inlineStr">
        <is>
          <t>Armatura</t>
        </is>
      </c>
      <c r="D36" s="46" t="inlineStr">
        <is>
          <t>Montaż zaworów odcinających</t>
        </is>
      </c>
      <c r="E36" s="59" t="inlineStr">
        <is>
          <t>szt</t>
        </is>
      </c>
    </row>
    <row r="37">
      <c r="A37" s="60" t="inlineStr">
        <is>
          <t>WK-010</t>
        </is>
      </c>
      <c r="B37" s="60" t="inlineStr">
        <is>
          <t>WOD-KAN</t>
        </is>
      </c>
      <c r="C37" s="47" t="inlineStr">
        <is>
          <t>Izolacje</t>
        </is>
      </c>
      <c r="D37" s="47" t="inlineStr">
        <is>
          <t>Izolacja termiczna rur</t>
        </is>
      </c>
      <c r="E37" s="60" t="inlineStr">
        <is>
          <t>mb</t>
        </is>
      </c>
    </row>
    <row r="38">
      <c r="A38" s="59" t="inlineStr">
        <is>
          <t>WN-001</t>
        </is>
      </c>
      <c r="B38" s="59" t="inlineStr">
        <is>
          <t>WENTYLACJA</t>
        </is>
      </c>
      <c r="C38" s="46" t="inlineStr">
        <is>
          <t>Kanały</t>
        </is>
      </c>
      <c r="D38" s="46" t="inlineStr">
        <is>
          <t>Montaż kanałów wentylacyjnych</t>
        </is>
      </c>
      <c r="E38" s="59" t="inlineStr">
        <is>
          <t>mb</t>
        </is>
      </c>
    </row>
    <row r="39">
      <c r="A39" s="60" t="inlineStr">
        <is>
          <t>WN-002</t>
        </is>
      </c>
      <c r="B39" s="60" t="inlineStr">
        <is>
          <t>WENTYLACJA</t>
        </is>
      </c>
      <c r="C39" s="47" t="inlineStr">
        <is>
          <t>Element końcowy</t>
        </is>
      </c>
      <c r="D39" s="47" t="inlineStr">
        <is>
          <t>Montaż anemostatów / kratek</t>
        </is>
      </c>
      <c r="E39" s="60" t="inlineStr">
        <is>
          <t>szt</t>
        </is>
      </c>
    </row>
    <row r="40">
      <c r="A40" s="59" t="inlineStr">
        <is>
          <t>WN-003</t>
        </is>
      </c>
      <c r="B40" s="59" t="inlineStr">
        <is>
          <t>WENTYLACJA</t>
        </is>
      </c>
      <c r="C40" s="46" t="inlineStr">
        <is>
          <t>Urządzenia</t>
        </is>
      </c>
      <c r="D40" s="46" t="inlineStr">
        <is>
          <t>Montaż centrali wentylacyjnej</t>
        </is>
      </c>
      <c r="E40" s="59" t="inlineStr">
        <is>
          <t>szt</t>
        </is>
      </c>
    </row>
    <row r="41">
      <c r="A41" s="60" t="inlineStr">
        <is>
          <t>WN-004</t>
        </is>
      </c>
      <c r="B41" s="60" t="inlineStr">
        <is>
          <t>WENTYLACJA</t>
        </is>
      </c>
      <c r="C41" s="47" t="inlineStr">
        <is>
          <t>Urządzenia</t>
        </is>
      </c>
      <c r="D41" s="47" t="inlineStr">
        <is>
          <t>Montaż rekuperatora</t>
        </is>
      </c>
      <c r="E41" s="60" t="inlineStr">
        <is>
          <t>szt</t>
        </is>
      </c>
    </row>
    <row r="42">
      <c r="A42" s="59" t="inlineStr">
        <is>
          <t>WN-005</t>
        </is>
      </c>
      <c r="B42" s="59" t="inlineStr">
        <is>
          <t>WENTYLACJA</t>
        </is>
      </c>
      <c r="C42" s="46" t="inlineStr">
        <is>
          <t>Izolacje</t>
        </is>
      </c>
      <c r="D42" s="46" t="inlineStr">
        <is>
          <t>Izolacja kanałów wentylacyjnych</t>
        </is>
      </c>
      <c r="E42" s="59" t="inlineStr">
        <is>
          <t>mb</t>
        </is>
      </c>
    </row>
    <row r="43">
      <c r="A43" s="60" t="inlineStr">
        <is>
          <t>WN-006</t>
        </is>
      </c>
      <c r="B43" s="60" t="inlineStr">
        <is>
          <t>WENTYLACJA</t>
        </is>
      </c>
      <c r="C43" s="47" t="inlineStr">
        <is>
          <t>Urządzenia</t>
        </is>
      </c>
      <c r="D43" s="47" t="inlineStr">
        <is>
          <t>Montaż wentylatora kanałowego</t>
        </is>
      </c>
      <c r="E43" s="60" t="inlineStr">
        <is>
          <t>szt</t>
        </is>
      </c>
    </row>
    <row r="44">
      <c r="A44" s="59" t="inlineStr">
        <is>
          <t>WN-007</t>
        </is>
      </c>
      <c r="B44" s="59" t="inlineStr">
        <is>
          <t>WENTYLACJA</t>
        </is>
      </c>
      <c r="C44" s="46" t="inlineStr">
        <is>
          <t>Pomiary</t>
        </is>
      </c>
      <c r="D44" s="46" t="inlineStr">
        <is>
          <t>Regulacja i pomiary wydajności</t>
        </is>
      </c>
      <c r="E44" s="59" t="inlineStr">
        <is>
          <t>kpl</t>
        </is>
      </c>
    </row>
    <row r="45">
      <c r="A45" s="60" t="inlineStr">
        <is>
          <t>WN-008</t>
        </is>
      </c>
      <c r="B45" s="60" t="inlineStr">
        <is>
          <t>WENTYLACJA</t>
        </is>
      </c>
      <c r="C45" s="47" t="inlineStr">
        <is>
          <t>Kanały</t>
        </is>
      </c>
      <c r="D45" s="47" t="inlineStr">
        <is>
          <t>Montaż czerpni / wyrzutni</t>
        </is>
      </c>
      <c r="E45" s="60" t="inlineStr">
        <is>
          <t>szt</t>
        </is>
      </c>
    </row>
    <row r="46">
      <c r="A46" s="59" t="inlineStr">
        <is>
          <t>AU-001</t>
        </is>
      </c>
      <c r="B46" s="59" t="inlineStr">
        <is>
          <t>AUTOMATYKA</t>
        </is>
      </c>
      <c r="C46" s="46" t="inlineStr">
        <is>
          <t>Sterowanie</t>
        </is>
      </c>
      <c r="D46" s="46" t="inlineStr">
        <is>
          <t>Montaż sterownika PLC</t>
        </is>
      </c>
      <c r="E46" s="59" t="inlineStr">
        <is>
          <t>szt</t>
        </is>
      </c>
    </row>
    <row r="47">
      <c r="A47" s="60" t="inlineStr">
        <is>
          <t>AU-002</t>
        </is>
      </c>
      <c r="B47" s="60" t="inlineStr">
        <is>
          <t>AUTOMATYKA</t>
        </is>
      </c>
      <c r="C47" s="47" t="inlineStr">
        <is>
          <t>Szafy</t>
        </is>
      </c>
      <c r="D47" s="47" t="inlineStr">
        <is>
          <t>Montaż szafy automatyki</t>
        </is>
      </c>
      <c r="E47" s="60" t="inlineStr">
        <is>
          <t>szt</t>
        </is>
      </c>
    </row>
    <row r="48">
      <c r="A48" s="59" t="inlineStr">
        <is>
          <t>AU-003</t>
        </is>
      </c>
      <c r="B48" s="59" t="inlineStr">
        <is>
          <t>AUTOMATYKA</t>
        </is>
      </c>
      <c r="C48" s="46" t="inlineStr">
        <is>
          <t>Okablowanie</t>
        </is>
      </c>
      <c r="D48" s="46" t="inlineStr">
        <is>
          <t>Okablowanie sygnałowe</t>
        </is>
      </c>
      <c r="E48" s="59" t="inlineStr">
        <is>
          <t>mb</t>
        </is>
      </c>
    </row>
    <row r="49">
      <c r="A49" s="60" t="inlineStr">
        <is>
          <t>AU-004</t>
        </is>
      </c>
      <c r="B49" s="60" t="inlineStr">
        <is>
          <t>AUTOMATYKA</t>
        </is>
      </c>
      <c r="C49" s="47" t="inlineStr">
        <is>
          <t>Czujniki</t>
        </is>
      </c>
      <c r="D49" s="47" t="inlineStr">
        <is>
          <t>Montaż czujników (temperatura / wilgotność)</t>
        </is>
      </c>
      <c r="E49" s="60" t="inlineStr">
        <is>
          <t>szt</t>
        </is>
      </c>
    </row>
    <row r="50">
      <c r="A50" s="59" t="inlineStr">
        <is>
          <t>AU-005</t>
        </is>
      </c>
      <c r="B50" s="59" t="inlineStr">
        <is>
          <t>AUTOMATYKA</t>
        </is>
      </c>
      <c r="C50" s="46" t="inlineStr">
        <is>
          <t>BMS</t>
        </is>
      </c>
      <c r="D50" s="46" t="inlineStr">
        <is>
          <t>Konfiguracja systemu BMS</t>
        </is>
      </c>
      <c r="E50" s="59" t="inlineStr">
        <is>
          <t>rbg</t>
        </is>
      </c>
    </row>
    <row r="51">
      <c r="A51" s="60" t="inlineStr">
        <is>
          <t>AU-006</t>
        </is>
      </c>
      <c r="B51" s="60" t="inlineStr">
        <is>
          <t>AUTOMATYKA</t>
        </is>
      </c>
      <c r="C51" s="47" t="inlineStr">
        <is>
          <t>Napędy</t>
        </is>
      </c>
      <c r="D51" s="47" t="inlineStr">
        <is>
          <t>Montaż napędów / siłowników</t>
        </is>
      </c>
      <c r="E51" s="60" t="inlineStr">
        <is>
          <t>szt</t>
        </is>
      </c>
    </row>
    <row r="52">
      <c r="A52" s="59" t="inlineStr">
        <is>
          <t>AU-007</t>
        </is>
      </c>
      <c r="B52" s="59" t="inlineStr">
        <is>
          <t>AUTOMATYKA</t>
        </is>
      </c>
      <c r="C52" s="46" t="inlineStr">
        <is>
          <t>Uruchomienie</t>
        </is>
      </c>
      <c r="D52" s="46" t="inlineStr">
        <is>
          <t>Uruchomienie i testy</t>
        </is>
      </c>
      <c r="E52" s="59" t="inlineStr">
        <is>
          <t>kpl</t>
        </is>
      </c>
    </row>
    <row r="53">
      <c r="A53" s="60" t="inlineStr">
        <is>
          <t>AU-008</t>
        </is>
      </c>
      <c r="B53" s="60" t="inlineStr">
        <is>
          <t>AUTOMATYKA</t>
        </is>
      </c>
      <c r="C53" s="47" t="inlineStr">
        <is>
          <t>Programowanie</t>
        </is>
      </c>
      <c r="D53" s="47" t="inlineStr">
        <is>
          <t>Programowanie sterownika</t>
        </is>
      </c>
      <c r="E53" s="60" t="inlineStr">
        <is>
          <t>rbg</t>
        </is>
      </c>
    </row>
    <row r="54">
      <c r="A54" s="59" t="inlineStr">
        <is>
          <t>IN-001</t>
        </is>
      </c>
      <c r="B54" s="59" t="inlineStr">
        <is>
          <t>INNE</t>
        </is>
      </c>
      <c r="C54" s="46" t="inlineStr">
        <is>
          <t>Przygotowanie</t>
        </is>
      </c>
      <c r="D54" s="46" t="inlineStr">
        <is>
          <t>Organizacja i zagospodarowanie placu budowy</t>
        </is>
      </c>
      <c r="E54" s="59" t="inlineStr">
        <is>
          <t>kpl</t>
        </is>
      </c>
    </row>
    <row r="55">
      <c r="A55" s="60" t="inlineStr">
        <is>
          <t>IN-002</t>
        </is>
      </c>
      <c r="B55" s="60" t="inlineStr">
        <is>
          <t>INNE</t>
        </is>
      </c>
      <c r="C55" s="47" t="inlineStr">
        <is>
          <t>Transport</t>
        </is>
      </c>
      <c r="D55" s="47" t="inlineStr">
        <is>
          <t>Transport materiałów</t>
        </is>
      </c>
      <c r="E55" s="60" t="inlineStr">
        <is>
          <t>kpl</t>
        </is>
      </c>
    </row>
    <row r="56">
      <c r="A56" s="59" t="inlineStr">
        <is>
          <t>IN-003</t>
        </is>
      </c>
      <c r="B56" s="59" t="inlineStr">
        <is>
          <t>INNE</t>
        </is>
      </c>
      <c r="C56" s="46" t="inlineStr">
        <is>
          <t>Odpady</t>
        </is>
      </c>
      <c r="D56" s="46" t="inlineStr">
        <is>
          <t>Wywóz i utylizacja odpadów</t>
        </is>
      </c>
      <c r="E56" s="59" t="inlineStr">
        <is>
          <t>m3</t>
        </is>
      </c>
    </row>
    <row r="57">
      <c r="A57" s="60" t="inlineStr">
        <is>
          <t>IN-004</t>
        </is>
      </c>
      <c r="B57" s="60" t="inlineStr">
        <is>
          <t>INNE</t>
        </is>
      </c>
      <c r="C57" s="47" t="inlineStr">
        <is>
          <t>Rusztowania</t>
        </is>
      </c>
      <c r="D57" s="47" t="inlineStr">
        <is>
          <t>Rusztowania — montaż i demontaż</t>
        </is>
      </c>
      <c r="E57" s="60" t="inlineStr">
        <is>
          <t>m2</t>
        </is>
      </c>
    </row>
    <row r="58">
      <c r="A58" s="59" t="inlineStr">
        <is>
          <t>IN-005</t>
        </is>
      </c>
      <c r="B58" s="59" t="inlineStr">
        <is>
          <t>INNE</t>
        </is>
      </c>
      <c r="C58" s="46" t="inlineStr">
        <is>
          <t>Porządkowe</t>
        </is>
      </c>
      <c r="D58" s="46" t="inlineStr">
        <is>
          <t>Sprzątanie powykonawcze</t>
        </is>
      </c>
      <c r="E58" s="59" t="inlineStr">
        <is>
          <t>m2</t>
        </is>
      </c>
    </row>
    <row r="59">
      <c r="A59" s="60" t="inlineStr">
        <is>
          <t>IN-006</t>
        </is>
      </c>
      <c r="B59" s="60" t="inlineStr">
        <is>
          <t>INNE</t>
        </is>
      </c>
      <c r="C59" s="47" t="inlineStr">
        <is>
          <t>Sprzęt</t>
        </is>
      </c>
      <c r="D59" s="47" t="inlineStr">
        <is>
          <t>Wynajem sprzętu budowlanego</t>
        </is>
      </c>
      <c r="E59" s="60" t="inlineStr">
        <is>
          <t>dzień</t>
        </is>
      </c>
    </row>
    <row r="60">
      <c r="A60" s="59" t="inlineStr">
        <is>
          <t>IN-007</t>
        </is>
      </c>
      <c r="B60" s="59" t="inlineStr">
        <is>
          <t>INNE</t>
        </is>
      </c>
      <c r="C60" s="46" t="inlineStr">
        <is>
          <t>Nadzór</t>
        </is>
      </c>
      <c r="D60" s="46" t="inlineStr">
        <is>
          <t>Nadzór / kierownik budowy</t>
        </is>
      </c>
      <c r="E60" s="59" t="inlineStr">
        <is>
          <t>rbg</t>
        </is>
      </c>
    </row>
    <row r="61">
      <c r="A61" s="60" t="inlineStr">
        <is>
          <t>IN-008</t>
        </is>
      </c>
      <c r="B61" s="60" t="inlineStr">
        <is>
          <t>INNE</t>
        </is>
      </c>
      <c r="C61" s="47" t="inlineStr">
        <is>
          <t>Własna</t>
        </is>
      </c>
      <c r="D61" s="47" t="inlineStr">
        <is>
          <t>Pozycja własna — wpisz własny opis, branżę i jednostkę</t>
        </is>
      </c>
      <c r="E61" s="60" t="inlineStr">
        <is>
          <t>szt</t>
        </is>
      </c>
    </row>
  </sheetData>
  <sheetProtection selectLockedCells="0" selectUnlockedCells="0" sheet="1" objects="1" insertRows="0" insertHyperlinks="1" autoFilter="0" scenarios="1" formatColumns="0" deleteColumns="1" insertColumns="1" pivotTables="1" deleteRows="1" formatCells="0" formatRows="0" sort="0" password="B516"/>
  <mergeCells count="2">
    <mergeCell ref="A2:E2"/>
    <mergeCell ref="A1:E1"/>
  </mergeCells>
  <pageMargins left="0.75" right="0.75" top="1" bottom="1" header="0.5" footer="0.5"/>
  <ignoredErrors>
    <ignoredError sqref="A1:E61" evalError="1" numberStoredAsText="1" formula="1" formulaRange="1" emptyCellReference="1" unlockedFormula="1" calculatedColumn="1" listDataValidation="1"/>
  </ignoredError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sheetData>
    <row r="1">
      <c r="A1" s="61" t="inlineStr">
        <is>
          <t>Branże (wybór)</t>
        </is>
      </c>
      <c r="B1" s="61" t="inlineStr">
        <is>
          <t>VAT</t>
        </is>
      </c>
      <c r="C1" s="61" t="inlineStr">
        <is>
          <t>Tak/Nie</t>
        </is>
      </c>
      <c r="D1" s="61" t="inlineStr">
        <is>
          <t>Jednostki</t>
        </is>
      </c>
      <c r="E1" s="61" t="inlineStr">
        <is>
          <t>Branża</t>
        </is>
      </c>
      <c r="F1" s="61" t="inlineStr">
        <is>
          <t>Token</t>
        </is>
      </c>
      <c r="G1" s="61" t="inlineStr">
        <is>
          <t>Start</t>
        </is>
      </c>
      <c r="H1" s="61" t="inlineStr">
        <is>
          <t>Ilość</t>
        </is>
      </c>
    </row>
    <row r="2">
      <c r="A2" t="inlineStr">
        <is>
          <t>WSZYSTKIE BRANŻE</t>
        </is>
      </c>
      <c r="B2" s="62" t="n">
        <v>0.23</v>
      </c>
      <c r="C2" t="inlineStr">
        <is>
          <t>tak</t>
        </is>
      </c>
      <c r="D2" t="inlineStr">
        <is>
          <t>szt</t>
        </is>
      </c>
      <c r="E2" t="inlineStr">
        <is>
          <t>WSZYSTKIE BRANŻE</t>
        </is>
      </c>
      <c r="F2" t="inlineStr">
        <is>
          <t>BR_WSZYSTKIE</t>
        </is>
      </c>
      <c r="G2" t="n">
        <v>4</v>
      </c>
      <c r="H2" t="n">
        <v>58</v>
      </c>
    </row>
    <row r="3">
      <c r="A3" t="inlineStr">
        <is>
          <t>ELEKTRYKA</t>
        </is>
      </c>
      <c r="B3" s="62" t="n">
        <v>0.08</v>
      </c>
      <c r="C3" t="inlineStr">
        <is>
          <t>nie</t>
        </is>
      </c>
      <c r="D3" t="inlineStr">
        <is>
          <t>mb</t>
        </is>
      </c>
      <c r="E3" t="inlineStr">
        <is>
          <t>ELEKTRYKA</t>
        </is>
      </c>
      <c r="F3" t="inlineStr">
        <is>
          <t>BR_ELEKTRYKA</t>
        </is>
      </c>
      <c r="G3" t="n">
        <v>4</v>
      </c>
      <c r="H3" t="n">
        <v>12</v>
      </c>
    </row>
    <row r="4">
      <c r="A4" t="inlineStr">
        <is>
          <t>BUDOWLANKA</t>
        </is>
      </c>
      <c r="B4" s="62" t="n">
        <v>0</v>
      </c>
      <c r="D4" t="inlineStr">
        <is>
          <t>m2</t>
        </is>
      </c>
      <c r="E4" t="inlineStr">
        <is>
          <t>BUDOWLANKA</t>
        </is>
      </c>
      <c r="F4" t="inlineStr">
        <is>
          <t>BR_BUDOWLANKA</t>
        </is>
      </c>
      <c r="G4" t="n">
        <v>16</v>
      </c>
      <c r="H4" t="n">
        <v>12</v>
      </c>
    </row>
    <row r="5">
      <c r="A5" t="inlineStr">
        <is>
          <t>WOD-KAN</t>
        </is>
      </c>
      <c r="D5" t="inlineStr">
        <is>
          <t>m3</t>
        </is>
      </c>
      <c r="E5" t="inlineStr">
        <is>
          <t>WOD-KAN</t>
        </is>
      </c>
      <c r="F5" t="inlineStr">
        <is>
          <t>BR_WODKAN</t>
        </is>
      </c>
      <c r="G5" t="n">
        <v>28</v>
      </c>
      <c r="H5" t="n">
        <v>10</v>
      </c>
    </row>
    <row r="6">
      <c r="A6" t="inlineStr">
        <is>
          <t>WENTYLACJA</t>
        </is>
      </c>
      <c r="D6" t="inlineStr">
        <is>
          <t>kpl</t>
        </is>
      </c>
      <c r="E6" t="inlineStr">
        <is>
          <t>WENTYLACJA</t>
        </is>
      </c>
      <c r="F6" t="inlineStr">
        <is>
          <t>BR_WENTYLACJA</t>
        </is>
      </c>
      <c r="G6" t="n">
        <v>38</v>
      </c>
      <c r="H6" t="n">
        <v>8</v>
      </c>
    </row>
    <row r="7">
      <c r="A7" t="inlineStr">
        <is>
          <t>AUTOMATYKA</t>
        </is>
      </c>
      <c r="D7" t="inlineStr">
        <is>
          <t>pkt</t>
        </is>
      </c>
      <c r="E7" t="inlineStr">
        <is>
          <t>AUTOMATYKA</t>
        </is>
      </c>
      <c r="F7" t="inlineStr">
        <is>
          <t>BR_AUTOMATYKA</t>
        </is>
      </c>
      <c r="G7" t="n">
        <v>46</v>
      </c>
      <c r="H7" t="n">
        <v>8</v>
      </c>
    </row>
    <row r="8">
      <c r="A8" t="inlineStr">
        <is>
          <t>INNE</t>
        </is>
      </c>
      <c r="D8" t="inlineStr">
        <is>
          <t>rbg</t>
        </is>
      </c>
      <c r="E8" t="inlineStr">
        <is>
          <t>INNE</t>
        </is>
      </c>
      <c r="F8" t="inlineStr">
        <is>
          <t>BR_INNE</t>
        </is>
      </c>
      <c r="G8" t="n">
        <v>54</v>
      </c>
      <c r="H8" t="n">
        <v>8</v>
      </c>
    </row>
    <row r="9">
      <c r="D9" t="inlineStr">
        <is>
          <t>dzień</t>
        </is>
      </c>
    </row>
    <row r="10">
      <c r="D10" t="inlineStr">
        <is>
          <t>godz</t>
        </is>
      </c>
    </row>
    <row r="11">
      <c r="D11" t="inlineStr">
        <is>
          <t>t</t>
        </is>
      </c>
    </row>
    <row r="12">
      <c r="D12" t="inlineStr">
        <is>
          <t>kg</t>
        </is>
      </c>
    </row>
    <row r="13">
      <c r="D13" t="inlineStr">
        <is>
          <t>l</t>
        </is>
      </c>
    </row>
  </sheetData>
  <sheetProtection selectLockedCells="0" selectUnlockedCells="0" sheet="1" objects="1" insertRows="0" insertHyperlinks="1" autoFilter="0" scenarios="1" formatColumns="0" deleteColumns="1" insertColumns="1" pivotTables="1" deleteRows="1" formatCells="0" formatRows="0" sort="0" password="B516"/>
  <pageMargins left="0.75" right="0.75" top="1" bottom="1" header="0.5" footer="0.5"/>
  <ignoredErrors>
    <ignoredError sqref="A1:J60" evalError="1" numberStoredAsText="1" formula="1" formulaRange="1" emptyCellReference="1" unlockedFormula="1" calculatedColumn="1" listDataValidation="1"/>
  </ignoredError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2026-09-18T17:16:40Z</dcterms:created>
  <dcterms:modified xmlns:dcterms="http://purl.org/dc/terms/" xmlns:xsi="http://www.w3.org/2001/XMLSchema-instance" xsi:type="dcterms:W3CDTF">2026-09-18T17:16:41Z</dcterms:modified>
</cp:coreProperties>
</file>